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 activeTab="3"/>
  </bookViews>
  <sheets>
    <sheet name="composition" sheetId="7" r:id="rId1"/>
    <sheet name="Export" sheetId="1" r:id="rId2"/>
    <sheet name="Import" sheetId="2" r:id="rId3"/>
    <sheet name="Country" sheetId="3" r:id="rId4"/>
  </sheets>
  <calcPr calcId="124519"/>
</workbook>
</file>

<file path=xl/calcChain.xml><?xml version="1.0" encoding="utf-8"?>
<calcChain xmlns="http://schemas.openxmlformats.org/spreadsheetml/2006/main">
  <c r="E41" i="3"/>
  <c r="D40"/>
  <c r="E40" s="1"/>
  <c r="C40"/>
  <c r="E39"/>
  <c r="E38"/>
  <c r="E37"/>
  <c r="E36"/>
  <c r="E35"/>
  <c r="E34"/>
  <c r="E33"/>
  <c r="E32"/>
  <c r="E31"/>
  <c r="E30"/>
  <c r="E29"/>
  <c r="E28"/>
  <c r="E27"/>
  <c r="E26"/>
  <c r="E21"/>
  <c r="D20"/>
  <c r="E20" s="1"/>
  <c r="C20"/>
  <c r="E19"/>
  <c r="E18"/>
  <c r="E17"/>
  <c r="E16"/>
  <c r="E15"/>
  <c r="E14"/>
  <c r="E13"/>
  <c r="E12"/>
  <c r="E11"/>
  <c r="E10"/>
  <c r="E9"/>
  <c r="E8"/>
  <c r="E7"/>
  <c r="E6"/>
  <c r="F36" i="2"/>
  <c r="E35"/>
  <c r="D35"/>
  <c r="C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36" i="1"/>
  <c r="J35"/>
  <c r="E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C18" i="7"/>
  <c r="B18"/>
  <c r="C16"/>
  <c r="B16"/>
  <c r="G13"/>
  <c r="E13"/>
  <c r="D13"/>
  <c r="D18" s="1"/>
  <c r="B11"/>
  <c r="G10"/>
  <c r="E10"/>
  <c r="E18" s="1"/>
  <c r="D10"/>
  <c r="D16" s="1"/>
  <c r="G7"/>
  <c r="E7"/>
  <c r="D7"/>
  <c r="B8" s="1"/>
  <c r="F35" i="2" l="1"/>
  <c r="C8" i="7"/>
  <c r="C14"/>
  <c r="E16"/>
  <c r="C11"/>
  <c r="B14"/>
</calcChain>
</file>

<file path=xl/sharedStrings.xml><?xml version="1.0" encoding="utf-8"?>
<sst xmlns="http://schemas.openxmlformats.org/spreadsheetml/2006/main" count="174" uniqueCount="124">
  <si>
    <t>S.N</t>
  </si>
  <si>
    <t>Commodities</t>
  </si>
  <si>
    <t>Gold</t>
  </si>
  <si>
    <t>Iron &amp; Steel and products thereof</t>
  </si>
  <si>
    <t>Copper and articles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</si>
  <si>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</si>
  <si>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</si>
  <si>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</si>
  <si>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</si>
  <si>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</si>
  <si>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</si>
  <si>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</si>
  <si>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</si>
  <si>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</si>
  <si>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</si>
  <si>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</si>
  <si>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</si>
  <si>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</si>
  <si>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</si>
  <si>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</si>
  <si>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</si>
  <si>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</si>
  <si>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</si>
  <si>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</si>
  <si>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</si>
  <si>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</si>
  <si>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</si>
  <si>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</si>
  <si>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</si>
  <si>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Others</t>
  </si>
  <si>
    <t>Total</t>
  </si>
  <si>
    <t>Unit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</si>
  <si>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</si>
  <si>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</si>
  <si>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</si>
  <si>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</si>
  <si>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</si>
  <si>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</si>
  <si>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</si>
  <si>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</si>
  <si>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</si>
  <si>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</si>
  <si>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</si>
  <si>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</si>
  <si>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</si>
  <si>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</si>
  <si>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</si>
  <si>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</si>
  <si>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</si>
  <si>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</si>
  <si>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</si>
  <si>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</si>
  <si>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</si>
  <si>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</si>
  <si>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</si>
  <si>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</si>
  <si>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</si>
  <si>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</si>
  <si>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</si>
  <si>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</si>
  <si>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</si>
  <si>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</si>
  <si>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</si>
  <si>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Meat and edible meat offal</t>
  </si>
  <si>
    <t>Countries</t>
  </si>
  <si>
    <t>India</t>
  </si>
  <si>
    <t>Germany</t>
  </si>
  <si>
    <t>Turkey</t>
  </si>
  <si>
    <t>France</t>
  </si>
  <si>
    <t>Italy</t>
  </si>
  <si>
    <t>Japan</t>
  </si>
  <si>
    <t>Bangladesh</t>
  </si>
  <si>
    <t>Canada</t>
  </si>
  <si>
    <t>Australia</t>
  </si>
  <si>
    <t>Vietnam</t>
  </si>
  <si>
    <t>Netherlands</t>
  </si>
  <si>
    <t>Malaysia</t>
  </si>
  <si>
    <t>Thailand</t>
  </si>
  <si>
    <t>Denmark</t>
  </si>
  <si>
    <t>Indonesia</t>
  </si>
  <si>
    <t>Argentina</t>
  </si>
  <si>
    <t>Saudi Arabia</t>
  </si>
  <si>
    <t>Ukraine</t>
  </si>
  <si>
    <t>U.K.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</si>
  <si>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</si>
  <si>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</si>
  <si>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</si>
  <si>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</si>
  <si>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</si>
  <si>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</si>
  <si>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</si>
  <si>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</si>
  <si>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</si>
  <si>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( First Three Months Provisional)</t>
  </si>
  <si>
    <t>F.Y. 2014/15 (2071/72) Shrawan-Ashwin</t>
  </si>
  <si>
    <t>F.Y. 2015/16 (2072/73) Shrawan-Ashwin</t>
  </si>
  <si>
    <t>Percentage Change in First Three Months of F.Y. 2015/16 compared to same period of the previous year</t>
  </si>
  <si>
    <t>Percentage Change in Three  Months of F.Y. 2016/17 compared to same period of the previous year</t>
  </si>
  <si>
    <t xml:space="preserve">COMPARISON OF TOTAL EXPORTS OF SOME MAJOR COMMODITIES </t>
  </si>
  <si>
    <t>IN THE FIRST THREE  MONTHS OF THE F.Y. 2015/156AND 2016/17</t>
  </si>
  <si>
    <t>(Provisional)</t>
  </si>
  <si>
    <t>In '000 Rs.</t>
  </si>
  <si>
    <t>F.Y. 2015/16 (2072/73)</t>
  </si>
  <si>
    <t>F.Y. 2016/17 (2073/74)</t>
  </si>
  <si>
    <t>% Change</t>
  </si>
  <si>
    <t>Shrawan -Ashwin</t>
  </si>
  <si>
    <t>in value</t>
  </si>
  <si>
    <t>( Annual)</t>
  </si>
  <si>
    <t xml:space="preserve">COMPARISON OF TOTAL IMPORTS OF SOME MAJOR COMMODITIES </t>
  </si>
  <si>
    <t>IN THE FIRST THREE  MONTHS OF THE F.Y. 2015/16 AND 2016/17</t>
  </si>
  <si>
    <t>F.Y. 2015/16  (2072/73)</t>
  </si>
  <si>
    <t>Annual</t>
  </si>
  <si>
    <t>Silver</t>
  </si>
  <si>
    <t>Trading Partners of Nepal</t>
  </si>
  <si>
    <t>Exports</t>
  </si>
  <si>
    <t>S.N.</t>
  </si>
  <si>
    <t>Change %</t>
  </si>
  <si>
    <t>Shrawan- Ashwin</t>
  </si>
  <si>
    <t>U.S.A.</t>
  </si>
  <si>
    <t>China P. R.</t>
  </si>
  <si>
    <t>Imports</t>
  </si>
  <si>
    <t>U.A.E.</t>
  </si>
  <si>
    <t>Korea R</t>
  </si>
  <si>
    <t>F.Y. 2016/17 (2073/74) Shrawan-Ashwin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</si>
</sst>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NumberFormat="1" applyFont="1" applyFill="1" applyBorder="1" applyAlignment="1" applyProtection="1"/>
    <xf numFmtId="0" fontId="6" fillId="0" borderId="0" xfId="0" applyFont="1"/>
    <xf numFmtId="164" fontId="6" fillId="0" borderId="0" xfId="7" applyNumberFormat="1" applyFont="1"/>
    <xf numFmtId="0" fontId="5" fillId="0" borderId="0" xfId="0" applyFont="1" applyBorder="1" applyAlignment="1">
      <alignment horizontal="right"/>
    </xf>
    <xf numFmtId="0" fontId="6" fillId="0" borderId="2" xfId="0" applyFont="1" applyBorder="1"/>
    <xf numFmtId="0" fontId="5" fillId="0" borderId="4" xfId="0" applyFont="1" applyBorder="1" applyAlignment="1">
      <alignment vertical="top"/>
    </xf>
    <xf numFmtId="164" fontId="5" fillId="0" borderId="4" xfId="7" applyNumberFormat="1" applyFont="1" applyBorder="1" applyAlignment="1"/>
    <xf numFmtId="0" fontId="5" fillId="0" borderId="4" xfId="0" applyFont="1" applyBorder="1" applyAlignment="1"/>
    <xf numFmtId="0" fontId="6" fillId="0" borderId="5" xfId="0" applyFont="1" applyBorder="1"/>
    <xf numFmtId="0" fontId="6" fillId="0" borderId="7" xfId="0" applyFont="1" applyBorder="1"/>
    <xf numFmtId="0" fontId="6" fillId="0" borderId="13" xfId="0" applyFont="1" applyBorder="1"/>
    <xf numFmtId="3" fontId="4" fillId="0" borderId="0" xfId="0" applyNumberFormat="1" applyFont="1" applyFill="1" applyBorder="1" applyAlignment="1" applyProtection="1"/>
    <xf numFmtId="0" fontId="5" fillId="0" borderId="1" xfId="0" applyFont="1" applyBorder="1" applyAlignment="1">
      <alignment horizontal="left"/>
    </xf>
    <xf numFmtId="2" fontId="5" fillId="0" borderId="3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43" fontId="5" fillId="0" borderId="8" xfId="0" applyNumberFormat="1" applyFont="1" applyBorder="1"/>
    <xf numFmtId="20" fontId="5" fillId="0" borderId="0" xfId="0" quotePrefix="1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left"/>
    </xf>
    <xf numFmtId="3" fontId="0" fillId="0" borderId="0" xfId="0" applyNumberFormat="1" applyFill="1" applyBorder="1" applyAlignment="1" applyProtection="1"/>
    <xf numFmtId="0" fontId="7" fillId="0" borderId="1" xfId="0" applyFont="1" applyBorder="1" applyAlignment="1">
      <alignment horizontal="left"/>
    </xf>
    <xf numFmtId="166" fontId="7" fillId="0" borderId="1" xfId="7" applyNumberFormat="1" applyFont="1" applyBorder="1" applyAlignment="1">
      <alignment vertical="top"/>
    </xf>
    <xf numFmtId="166" fontId="8" fillId="0" borderId="9" xfId="7" applyNumberFormat="1" applyFont="1" applyBorder="1" applyAlignment="1">
      <alignment horizontal="right" vertical="center"/>
    </xf>
    <xf numFmtId="0" fontId="5" fillId="0" borderId="8" xfId="0" applyFont="1" applyBorder="1"/>
    <xf numFmtId="0" fontId="5" fillId="0" borderId="0" xfId="0" applyFont="1" applyBorder="1"/>
    <xf numFmtId="0" fontId="6" fillId="0" borderId="6" xfId="0" applyFont="1" applyBorder="1" applyAlignment="1">
      <alignment horizontal="left"/>
    </xf>
    <xf numFmtId="43" fontId="9" fillId="0" borderId="1" xfId="7" applyFont="1" applyBorder="1" applyAlignment="1">
      <alignment vertical="top"/>
    </xf>
    <xf numFmtId="43" fontId="6" fillId="0" borderId="9" xfId="7" applyFont="1" applyBorder="1"/>
    <xf numFmtId="0" fontId="5" fillId="0" borderId="7" xfId="0" applyFont="1" applyBorder="1"/>
    <xf numFmtId="0" fontId="5" fillId="0" borderId="13" xfId="0" applyFont="1" applyBorder="1"/>
    <xf numFmtId="165" fontId="5" fillId="0" borderId="7" xfId="0" applyNumberFormat="1" applyFont="1" applyBorder="1" applyAlignment="1">
      <alignment horizontal="left"/>
    </xf>
    <xf numFmtId="43" fontId="9" fillId="0" borderId="0" xfId="7" applyNumberFormat="1" applyFont="1" applyBorder="1" applyAlignment="1">
      <alignment horizontal="right" vertical="center"/>
    </xf>
    <xf numFmtId="43" fontId="9" fillId="0" borderId="3" xfId="7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/>
    <xf numFmtId="164" fontId="9" fillId="0" borderId="0" xfId="7" applyNumberFormat="1" applyFont="1" applyBorder="1"/>
    <xf numFmtId="0" fontId="7" fillId="0" borderId="1" xfId="0" applyFont="1" applyBorder="1"/>
    <xf numFmtId="0" fontId="6" fillId="0" borderId="0" xfId="0" applyFont="1" applyBorder="1"/>
    <xf numFmtId="43" fontId="9" fillId="0" borderId="6" xfId="7" applyFont="1" applyBorder="1" applyAlignment="1">
      <alignment vertical="top"/>
    </xf>
    <xf numFmtId="43" fontId="6" fillId="0" borderId="5" xfId="7" applyFont="1" applyBorder="1"/>
    <xf numFmtId="3" fontId="9" fillId="0" borderId="0" xfId="0" applyNumberFormat="1" applyFont="1" applyBorder="1" applyAlignment="1">
      <alignment horizontal="right" vertical="center"/>
    </xf>
    <xf numFmtId="43" fontId="9" fillId="0" borderId="1" xfId="7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0" fontId="6" fillId="0" borderId="8" xfId="0" applyFont="1" applyBorder="1"/>
    <xf numFmtId="4" fontId="4" fillId="0" borderId="0" xfId="0" applyNumberFormat="1" applyFont="1" applyFill="1" applyBorder="1" applyAlignment="1" applyProtection="1"/>
    <xf numFmtId="0" fontId="6" fillId="0" borderId="6" xfId="0" applyFont="1" applyBorder="1"/>
    <xf numFmtId="4" fontId="9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top" wrapText="1"/>
    </xf>
    <xf numFmtId="165" fontId="5" fillId="0" borderId="8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3" fillId="0" borderId="4" xfId="0" applyFont="1" applyBorder="1" applyAlignment="1">
      <alignment horizontal="right"/>
    </xf>
    <xf numFmtId="0" fontId="14" fillId="0" borderId="1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164" fontId="14" fillId="0" borderId="8" xfId="7" applyNumberFormat="1" applyFont="1" applyBorder="1" applyAlignment="1">
      <alignment horizontal="right" vertical="top"/>
    </xf>
    <xf numFmtId="0" fontId="13" fillId="0" borderId="8" xfId="0" applyFont="1" applyBorder="1" applyAlignment="1">
      <alignment horizontal="right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/>
    </xf>
    <xf numFmtId="0" fontId="13" fillId="0" borderId="13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/>
    <xf numFmtId="0" fontId="11" fillId="0" borderId="1" xfId="0" applyFont="1" applyBorder="1" applyAlignment="1">
      <alignment vertical="top"/>
    </xf>
    <xf numFmtId="0" fontId="11" fillId="0" borderId="8" xfId="0" applyNumberFormat="1" applyFont="1" applyBorder="1" applyAlignment="1">
      <alignment vertical="top" wrapText="1"/>
    </xf>
    <xf numFmtId="0" fontId="11" fillId="0" borderId="8" xfId="0" applyNumberFormat="1" applyFont="1" applyBorder="1" applyAlignment="1">
      <alignment vertical="top"/>
    </xf>
    <xf numFmtId="164" fontId="11" fillId="0" borderId="0" xfId="7" applyNumberFormat="1" applyFont="1" applyBorder="1" applyAlignment="1">
      <alignment vertical="top"/>
    </xf>
    <xf numFmtId="164" fontId="11" fillId="0" borderId="8" xfId="7" applyNumberFormat="1" applyFont="1" applyBorder="1" applyAlignment="1">
      <alignment vertical="top"/>
    </xf>
    <xf numFmtId="164" fontId="12" fillId="0" borderId="0" xfId="7" applyNumberFormat="1" applyFont="1" applyBorder="1" applyAlignment="1">
      <alignment horizontal="right" vertical="center"/>
    </xf>
    <xf numFmtId="164" fontId="12" fillId="0" borderId="8" xfId="7" applyNumberFormat="1" applyFont="1" applyBorder="1" applyAlignment="1">
      <alignment horizontal="right" vertical="center"/>
    </xf>
    <xf numFmtId="164" fontId="11" fillId="0" borderId="0" xfId="7" applyNumberFormat="1" applyFont="1" applyBorder="1"/>
    <xf numFmtId="164" fontId="11" fillId="0" borderId="8" xfId="7" applyNumberFormat="1" applyFont="1" applyBorder="1"/>
    <xf numFmtId="165" fontId="11" fillId="0" borderId="8" xfId="0" applyNumberFormat="1" applyFont="1" applyBorder="1"/>
    <xf numFmtId="164" fontId="12" fillId="0" borderId="0" xfId="7" applyNumberFormat="1" applyFont="1" applyBorder="1" applyAlignment="1">
      <alignment vertical="top"/>
    </xf>
    <xf numFmtId="164" fontId="12" fillId="0" borderId="8" xfId="7" applyNumberFormat="1" applyFont="1" applyBorder="1" applyAlignment="1">
      <alignment vertical="top"/>
    </xf>
    <xf numFmtId="0" fontId="11" fillId="0" borderId="8" xfId="0" applyNumberFormat="1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/>
    <xf numFmtId="0" fontId="11" fillId="0" borderId="8" xfId="0" applyFont="1" applyBorder="1" applyAlignment="1">
      <alignment vertical="top"/>
    </xf>
    <xf numFmtId="0" fontId="11" fillId="0" borderId="15" xfId="0" applyFont="1" applyBorder="1"/>
    <xf numFmtId="0" fontId="14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14" fillId="0" borderId="14" xfId="7" applyNumberFormat="1" applyFont="1" applyBorder="1" applyAlignment="1">
      <alignment vertical="top"/>
    </xf>
    <xf numFmtId="164" fontId="13" fillId="0" borderId="11" xfId="7" applyNumberFormat="1" applyFont="1" applyBorder="1" applyAlignment="1">
      <alignment vertical="top"/>
    </xf>
    <xf numFmtId="0" fontId="11" fillId="0" borderId="14" xfId="0" applyFont="1" applyBorder="1"/>
    <xf numFmtId="3" fontId="13" fillId="0" borderId="11" xfId="0" applyNumberFormat="1" applyFont="1" applyBorder="1" applyAlignment="1">
      <alignment horizontal="right" vertical="center"/>
    </xf>
    <xf numFmtId="164" fontId="11" fillId="0" borderId="14" xfId="7" applyNumberFormat="1" applyFont="1" applyBorder="1"/>
    <xf numFmtId="164" fontId="13" fillId="0" borderId="11" xfId="7" applyNumberFormat="1" applyFont="1" applyBorder="1" applyAlignment="1">
      <alignment horizontal="right" vertical="center"/>
    </xf>
    <xf numFmtId="165" fontId="11" fillId="0" borderId="11" xfId="0" applyNumberFormat="1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Continuous" vertical="top"/>
    </xf>
    <xf numFmtId="0" fontId="5" fillId="0" borderId="4" xfId="0" applyFont="1" applyBorder="1" applyAlignment="1">
      <alignment horizontal="right" vertical="top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5" fillId="0" borderId="7" xfId="0" applyFont="1" applyBorder="1" applyAlignment="1">
      <alignment horizontal="right" vertical="top"/>
    </xf>
    <xf numFmtId="0" fontId="9" fillId="0" borderId="7" xfId="0" applyFont="1" applyBorder="1" applyAlignment="1">
      <alignment horizontal="right"/>
    </xf>
    <xf numFmtId="0" fontId="6" fillId="0" borderId="9" xfId="0" applyFont="1" applyBorder="1" applyAlignment="1">
      <alignment horizontal="center" vertical="top"/>
    </xf>
    <xf numFmtId="0" fontId="6" fillId="0" borderId="8" xfId="0" applyNumberFormat="1" applyFont="1" applyBorder="1" applyAlignment="1">
      <alignment vertical="top" wrapText="1"/>
    </xf>
    <xf numFmtId="164" fontId="4" fillId="0" borderId="8" xfId="7" applyNumberFormat="1" applyFont="1" applyBorder="1"/>
    <xf numFmtId="3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0" fontId="6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 applyProtection="1"/>
    <xf numFmtId="0" fontId="6" fillId="0" borderId="8" xfId="0" applyFont="1" applyBorder="1" applyAlignment="1">
      <alignment vertical="top" wrapText="1"/>
    </xf>
    <xf numFmtId="164" fontId="6" fillId="0" borderId="8" xfId="7" applyNumberFormat="1" applyFont="1" applyBorder="1" applyAlignment="1"/>
    <xf numFmtId="0" fontId="6" fillId="0" borderId="10" xfId="0" applyFont="1" applyBorder="1"/>
    <xf numFmtId="0" fontId="5" fillId="0" borderId="11" xfId="0" applyNumberFormat="1" applyFont="1" applyBorder="1" applyAlignment="1">
      <alignment vertical="top"/>
    </xf>
    <xf numFmtId="164" fontId="5" fillId="0" borderId="11" xfId="7" applyNumberFormat="1" applyFont="1" applyBorder="1"/>
    <xf numFmtId="3" fontId="9" fillId="0" borderId="11" xfId="0" applyNumberFormat="1" applyFont="1" applyBorder="1" applyAlignment="1">
      <alignment horizontal="right" vertical="center"/>
    </xf>
    <xf numFmtId="165" fontId="9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/>
    <xf numFmtId="0" fontId="9" fillId="0" borderId="0" xfId="0" applyNumberFormat="1" applyFont="1" applyFill="1" applyBorder="1" applyAlignment="1" applyProtection="1"/>
    <xf numFmtId="0" fontId="9" fillId="0" borderId="2" xfId="0" applyFont="1" applyBorder="1"/>
    <xf numFmtId="0" fontId="9" fillId="0" borderId="2" xfId="0" applyNumberFormat="1" applyFont="1" applyFill="1" applyBorder="1" applyAlignment="1" applyProtection="1"/>
    <xf numFmtId="0" fontId="5" fillId="0" borderId="4" xfId="0" applyFont="1" applyBorder="1" applyAlignment="1">
      <alignment horizontal="center" vertical="top"/>
    </xf>
    <xf numFmtId="0" fontId="9" fillId="0" borderId="2" xfId="0" applyNumberFormat="1" applyFont="1" applyFill="1" applyBorder="1" applyAlignment="1" applyProtection="1">
      <alignment horizontal="right"/>
    </xf>
    <xf numFmtId="0" fontId="4" fillId="0" borderId="5" xfId="0" applyFont="1" applyBorder="1"/>
    <xf numFmtId="0" fontId="4" fillId="0" borderId="5" xfId="0" applyNumberFormat="1" applyFont="1" applyFill="1" applyBorder="1" applyAlignment="1" applyProtection="1"/>
    <xf numFmtId="0" fontId="5" fillId="0" borderId="9" xfId="0" applyFont="1" applyBorder="1" applyAlignment="1">
      <alignment horizontal="right" vertical="top"/>
    </xf>
    <xf numFmtId="0" fontId="9" fillId="0" borderId="5" xfId="0" applyNumberFormat="1" applyFont="1" applyFill="1" applyBorder="1" applyAlignment="1" applyProtection="1">
      <alignment horizontal="right"/>
    </xf>
    <xf numFmtId="0" fontId="4" fillId="0" borderId="9" xfId="0" applyFont="1" applyBorder="1"/>
    <xf numFmtId="0" fontId="4" fillId="0" borderId="0" xfId="0" applyFont="1" applyAlignment="1">
      <alignment vertical="center"/>
    </xf>
    <xf numFmtId="43" fontId="4" fillId="0" borderId="2" xfId="7" applyNumberFormat="1" applyFont="1" applyBorder="1" applyAlignment="1">
      <alignment horizontal="right" vertical="center"/>
    </xf>
    <xf numFmtId="43" fontId="4" fillId="0" borderId="4" xfId="7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43" fontId="4" fillId="0" borderId="9" xfId="7" applyNumberFormat="1" applyFont="1" applyBorder="1" applyAlignment="1">
      <alignment horizontal="right" vertical="center"/>
    </xf>
    <xf numFmtId="43" fontId="4" fillId="0" borderId="8" xfId="7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0" fontId="4" fillId="0" borderId="6" xfId="0" applyFont="1" applyBorder="1"/>
    <xf numFmtId="43" fontId="4" fillId="0" borderId="5" xfId="7" applyNumberFormat="1" applyFont="1" applyBorder="1"/>
    <xf numFmtId="0" fontId="4" fillId="0" borderId="10" xfId="0" applyFont="1" applyBorder="1"/>
    <xf numFmtId="0" fontId="9" fillId="0" borderId="10" xfId="0" applyNumberFormat="1" applyFont="1" applyFill="1" applyBorder="1" applyAlignment="1" applyProtection="1"/>
    <xf numFmtId="43" fontId="9" fillId="0" borderId="10" xfId="7" applyNumberFormat="1" applyFont="1" applyBorder="1" applyAlignment="1">
      <alignment horizontal="right" vertical="center"/>
    </xf>
    <xf numFmtId="43" fontId="9" fillId="0" borderId="13" xfId="7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43" fontId="9" fillId="0" borderId="0" xfId="7" applyFont="1" applyBorder="1"/>
    <xf numFmtId="165" fontId="9" fillId="0" borderId="0" xfId="0" applyNumberFormat="1" applyFont="1" applyBorder="1" applyAlignment="1">
      <alignment vertical="center"/>
    </xf>
    <xf numFmtId="43" fontId="4" fillId="0" borderId="0" xfId="7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/>
    </xf>
    <xf numFmtId="4" fontId="4" fillId="0" borderId="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6" xfId="0" applyNumberFormat="1" applyFont="1" applyFill="1" applyBorder="1" applyAlignment="1" applyProtection="1"/>
    <xf numFmtId="4" fontId="9" fillId="0" borderId="6" xfId="0" applyNumberFormat="1" applyFont="1" applyBorder="1" applyAlignment="1">
      <alignment horizontal="right" vertical="center"/>
    </xf>
    <xf numFmtId="0" fontId="9" fillId="0" borderId="0" xfId="0" applyFont="1" applyBorder="1"/>
    <xf numFmtId="43" fontId="4" fillId="0" borderId="0" xfId="0" applyNumberFormat="1" applyFont="1" applyBorder="1"/>
    <xf numFmtId="3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7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4" fillId="0" borderId="6" xfId="7" applyNumberFormat="1" applyFont="1" applyBorder="1" applyAlignment="1">
      <alignment horizontal="center" vertical="top"/>
    </xf>
    <xf numFmtId="164" fontId="14" fillId="0" borderId="7" xfId="7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" xfId="0" applyNumberFormat="1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4" fontId="3" fillId="0" borderId="0" xfId="7" applyNumberFormat="1" applyFont="1" applyBorder="1" applyAlignment="1">
      <alignment horizontal="center"/>
    </xf>
  </cellXfs>
  <cellStyles count="8">
    <cellStyle name="Comma" xfId="7" builtinId="3"/>
    <cellStyle name="Comma 2" xfId="2"/>
    <cellStyle name="Comma 3" xfId="4"/>
    <cellStyle name="Comma 4" xfId="6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14" sqref="A14"/>
    </sheetView>
  </sheetViews>
  <sheetFormatPr defaultRowHeight="15.75"/>
  <cols>
    <col min="1" max="1" width="40.5703125" style="1" bestFit="1" customWidth="1"/>
    <col min="2" max="5" width="15.5703125" style="1" customWidth="1"/>
    <col min="6" max="6" width="13.5703125" style="1" bestFit="1" customWidth="1"/>
    <col min="7" max="7" width="8.28515625" style="1" customWidth="1"/>
    <col min="8" max="16384" width="9.140625" style="1"/>
  </cols>
  <sheetData>
    <row r="1" spans="1:11" ht="18.75">
      <c r="A1" s="167" t="s">
        <v>84</v>
      </c>
      <c r="B1" s="167"/>
      <c r="C1" s="167"/>
      <c r="D1" s="167"/>
      <c r="E1" s="167"/>
      <c r="F1" s="167"/>
      <c r="G1" s="167"/>
    </row>
    <row r="2" spans="1:11">
      <c r="A2" s="168" t="s">
        <v>93</v>
      </c>
      <c r="B2" s="168"/>
      <c r="C2" s="168"/>
      <c r="D2" s="168"/>
      <c r="E2" s="168"/>
      <c r="F2" s="168"/>
      <c r="G2" s="168"/>
    </row>
    <row r="3" spans="1:11">
      <c r="A3" s="2"/>
      <c r="B3" s="2"/>
      <c r="C3" s="3"/>
      <c r="D3" s="2"/>
      <c r="E3" s="2"/>
      <c r="F3" s="4" t="s">
        <v>85</v>
      </c>
      <c r="G3" s="2"/>
    </row>
    <row r="4" spans="1:11">
      <c r="A4" s="2"/>
      <c r="B4" s="2"/>
      <c r="C4" s="2"/>
      <c r="D4" s="2"/>
      <c r="E4" s="2"/>
      <c r="F4" s="2"/>
      <c r="G4" s="2"/>
    </row>
    <row r="5" spans="1:11">
      <c r="A5" s="5"/>
      <c r="B5" s="6" t="s">
        <v>86</v>
      </c>
      <c r="C5" s="7" t="s">
        <v>87</v>
      </c>
      <c r="D5" s="8" t="s">
        <v>88</v>
      </c>
      <c r="E5" s="8" t="s">
        <v>89</v>
      </c>
      <c r="F5" s="169" t="s">
        <v>90</v>
      </c>
      <c r="G5" s="170"/>
    </row>
    <row r="6" spans="1:11">
      <c r="A6" s="9"/>
      <c r="B6" s="10"/>
      <c r="C6" s="10"/>
      <c r="D6" s="10"/>
      <c r="E6" s="10"/>
      <c r="F6" s="11"/>
      <c r="G6" s="10"/>
      <c r="J6" s="12"/>
      <c r="K6" s="12"/>
    </row>
    <row r="7" spans="1:11">
      <c r="A7" s="13" t="s">
        <v>94</v>
      </c>
      <c r="B7" s="14">
        <v>22.87</v>
      </c>
      <c r="C7" s="15">
        <v>196.73</v>
      </c>
      <c r="D7" s="16">
        <f>B7+C7</f>
        <v>219.6</v>
      </c>
      <c r="E7" s="16">
        <f>C7-B7</f>
        <v>173.85999999999999</v>
      </c>
      <c r="F7" s="17" t="s">
        <v>91</v>
      </c>
      <c r="G7" s="18">
        <f>C7/B7</f>
        <v>8.6020988194140795</v>
      </c>
      <c r="I7" s="19"/>
      <c r="J7" s="19"/>
    </row>
    <row r="8" spans="1:11">
      <c r="A8" s="20" t="s">
        <v>92</v>
      </c>
      <c r="B8" s="21">
        <f>B7/D7*100</f>
        <v>10.414389799635702</v>
      </c>
      <c r="C8" s="22">
        <f>C7/D7*100</f>
        <v>89.5856102003643</v>
      </c>
      <c r="D8" s="23"/>
      <c r="E8" s="23"/>
      <c r="F8" s="24"/>
      <c r="G8" s="18"/>
    </row>
    <row r="9" spans="1:11">
      <c r="A9" s="25"/>
      <c r="B9" s="26"/>
      <c r="C9" s="27"/>
      <c r="D9" s="28"/>
      <c r="E9" s="28"/>
      <c r="F9" s="29"/>
      <c r="G9" s="30"/>
      <c r="I9" s="31"/>
      <c r="J9" s="31"/>
    </row>
    <row r="10" spans="1:11">
      <c r="A10" s="13" t="s">
        <v>95</v>
      </c>
      <c r="B10" s="32">
        <v>17.39</v>
      </c>
      <c r="C10" s="33">
        <v>135.13</v>
      </c>
      <c r="D10" s="16">
        <f>B10+C10</f>
        <v>152.51999999999998</v>
      </c>
      <c r="E10" s="16">
        <f>C10-B10</f>
        <v>117.74</v>
      </c>
      <c r="F10" s="17" t="s">
        <v>91</v>
      </c>
      <c r="G10" s="18">
        <f>C10/B10</f>
        <v>7.7705577918343867</v>
      </c>
      <c r="H10" s="34"/>
      <c r="I10" s="35"/>
      <c r="J10" s="35"/>
    </row>
    <row r="11" spans="1:11">
      <c r="A11" s="36" t="s">
        <v>92</v>
      </c>
      <c r="B11" s="21">
        <f>B10/D10*100</f>
        <v>11.401783372672439</v>
      </c>
      <c r="C11" s="22">
        <f>C10/D10*100</f>
        <v>88.598216627327574</v>
      </c>
      <c r="D11" s="23"/>
      <c r="E11" s="23"/>
      <c r="F11" s="37"/>
      <c r="G11" s="18"/>
      <c r="H11" s="34"/>
      <c r="I11" s="34"/>
    </row>
    <row r="12" spans="1:11">
      <c r="A12" s="25"/>
      <c r="B12" s="38"/>
      <c r="C12" s="39"/>
      <c r="D12" s="28"/>
      <c r="E12" s="28"/>
      <c r="F12" s="11"/>
      <c r="G12" s="30"/>
      <c r="H12" s="34"/>
      <c r="I12" s="34"/>
      <c r="J12" s="40"/>
    </row>
    <row r="13" spans="1:11">
      <c r="A13" s="13" t="s">
        <v>123</v>
      </c>
      <c r="B13" s="41">
        <v>18.989999999999998</v>
      </c>
      <c r="C13" s="42">
        <v>221.65</v>
      </c>
      <c r="D13" s="16">
        <f>B13+C13</f>
        <v>240.64000000000001</v>
      </c>
      <c r="E13" s="16">
        <f>C13-B13</f>
        <v>202.66</v>
      </c>
      <c r="F13" s="17" t="s">
        <v>91</v>
      </c>
      <c r="G13" s="18">
        <f>C13/B13</f>
        <v>11.671932596103213</v>
      </c>
      <c r="H13" s="34"/>
      <c r="I13" s="35"/>
      <c r="J13" s="35"/>
    </row>
    <row r="14" spans="1:11">
      <c r="A14" s="36" t="s">
        <v>92</v>
      </c>
      <c r="B14" s="21">
        <f>B13/D13*100</f>
        <v>7.8914561170212751</v>
      </c>
      <c r="C14" s="22">
        <f>C13/D13*100</f>
        <v>92.108543882978722</v>
      </c>
      <c r="D14" s="43"/>
      <c r="E14" s="43"/>
      <c r="F14" s="37"/>
      <c r="G14" s="43"/>
      <c r="K14" s="44"/>
    </row>
    <row r="15" spans="1:11">
      <c r="A15" s="45"/>
      <c r="B15" s="45"/>
      <c r="C15" s="9"/>
      <c r="D15" s="10"/>
      <c r="E15" s="10"/>
      <c r="F15" s="11"/>
      <c r="G15" s="10"/>
      <c r="I15" s="46"/>
      <c r="J15" s="46"/>
      <c r="K15" s="34"/>
    </row>
    <row r="16" spans="1:11" ht="63">
      <c r="A16" s="47" t="s">
        <v>96</v>
      </c>
      <c r="B16" s="48">
        <f>B10/B7*100-100</f>
        <v>-23.961521644075219</v>
      </c>
      <c r="C16" s="48">
        <f>C10/C7*100-100</f>
        <v>-31.311950388857824</v>
      </c>
      <c r="D16" s="48">
        <f>D10/D7*100-100</f>
        <v>-30.546448087431699</v>
      </c>
      <c r="E16" s="48">
        <f>E10/E7*100-100</f>
        <v>-32.278845047739551</v>
      </c>
      <c r="F16" s="37"/>
      <c r="G16" s="43"/>
    </row>
    <row r="17" spans="1:7">
      <c r="A17" s="49"/>
      <c r="B17" s="50"/>
      <c r="C17" s="50"/>
      <c r="D17" s="50"/>
      <c r="E17" s="50"/>
      <c r="F17" s="11"/>
      <c r="G17" s="10"/>
    </row>
    <row r="18" spans="1:7" ht="63">
      <c r="A18" s="47" t="s">
        <v>97</v>
      </c>
      <c r="B18" s="48">
        <f>B13/B10*100-100</f>
        <v>9.200690051753881</v>
      </c>
      <c r="C18" s="48">
        <f>C13/C10*100-100</f>
        <v>64.027233034855328</v>
      </c>
      <c r="D18" s="48">
        <f>D13/D10*100-100</f>
        <v>57.776029373196991</v>
      </c>
      <c r="E18" s="48">
        <f>E13/E10*100-100</f>
        <v>72.125021233225738</v>
      </c>
      <c r="F18" s="37"/>
      <c r="G18" s="43"/>
    </row>
    <row r="19" spans="1:7">
      <c r="A19" s="9"/>
      <c r="B19" s="10"/>
      <c r="C19" s="10"/>
      <c r="D19" s="10"/>
      <c r="E19" s="10"/>
      <c r="F19" s="11"/>
      <c r="G19" s="10"/>
    </row>
  </sheetData>
  <mergeCells count="3">
    <mergeCell ref="A1:G1"/>
    <mergeCell ref="A2:G2"/>
    <mergeCell ref="F5:G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E3" sqref="E3"/>
    </sheetView>
  </sheetViews>
  <sheetFormatPr defaultRowHeight="15.75"/>
  <cols>
    <col min="1" max="1" width="4.28515625" style="52" bestFit="1" customWidth="1"/>
    <col min="2" max="2" width="43.7109375" style="52" customWidth="1"/>
    <col min="3" max="3" width="7.5703125" style="52" bestFit="1" customWidth="1"/>
    <col min="4" max="4" width="12.7109375" style="52" bestFit="1" customWidth="1"/>
    <col min="5" max="5" width="13.42578125" style="52" bestFit="1" customWidth="1"/>
    <col min="6" max="8" width="11.5703125" style="52" bestFit="1" customWidth="1"/>
    <col min="9" max="9" width="12.7109375" style="52" bestFit="1" customWidth="1"/>
    <col min="10" max="10" width="10.42578125" style="52" bestFit="1" customWidth="1"/>
    <col min="11" max="11" width="12.5703125" style="52" customWidth="1"/>
    <col min="12" max="16384" width="9.140625" style="52"/>
  </cols>
  <sheetData>
    <row r="1" spans="1:10" ht="18.75">
      <c r="A1" s="177" t="s">
        <v>98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.75">
      <c r="A2" s="177" t="s">
        <v>99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>
      <c r="A3" s="51"/>
      <c r="B3" s="51"/>
      <c r="C3" s="51"/>
      <c r="D3" s="51"/>
      <c r="E3" s="54" t="s">
        <v>100</v>
      </c>
      <c r="F3" s="51"/>
      <c r="G3" s="51"/>
      <c r="H3" s="51"/>
      <c r="I3" s="51"/>
      <c r="J3" s="51"/>
    </row>
    <row r="4" spans="1:10">
      <c r="A4" s="53"/>
      <c r="B4" s="53"/>
      <c r="C4" s="53"/>
      <c r="D4" s="53"/>
      <c r="F4" s="53"/>
      <c r="G4" s="53"/>
      <c r="H4" s="53"/>
      <c r="I4" s="53" t="s">
        <v>101</v>
      </c>
      <c r="J4" s="53"/>
    </row>
    <row r="5" spans="1:10">
      <c r="A5" s="55"/>
      <c r="B5" s="56"/>
      <c r="C5" s="57"/>
      <c r="D5" s="173" t="s">
        <v>102</v>
      </c>
      <c r="E5" s="174"/>
      <c r="F5" s="175" t="s">
        <v>102</v>
      </c>
      <c r="G5" s="176"/>
      <c r="H5" s="175" t="s">
        <v>103</v>
      </c>
      <c r="I5" s="176"/>
      <c r="J5" s="58" t="s">
        <v>104</v>
      </c>
    </row>
    <row r="6" spans="1:10">
      <c r="A6" s="59" t="s">
        <v>0</v>
      </c>
      <c r="B6" s="60" t="s">
        <v>1</v>
      </c>
      <c r="C6" s="61" t="s">
        <v>31</v>
      </c>
      <c r="D6" s="62" t="s">
        <v>32</v>
      </c>
      <c r="E6" s="63" t="s">
        <v>33</v>
      </c>
      <c r="F6" s="178" t="s">
        <v>105</v>
      </c>
      <c r="G6" s="179"/>
      <c r="H6" s="178" t="s">
        <v>105</v>
      </c>
      <c r="I6" s="180"/>
      <c r="J6" s="64" t="s">
        <v>106</v>
      </c>
    </row>
    <row r="7" spans="1:10">
      <c r="A7" s="65"/>
      <c r="B7" s="66"/>
      <c r="C7" s="67"/>
      <c r="D7" s="171" t="s">
        <v>107</v>
      </c>
      <c r="E7" s="172"/>
      <c r="F7" s="68" t="s">
        <v>32</v>
      </c>
      <c r="G7" s="69" t="s">
        <v>33</v>
      </c>
      <c r="H7" s="68" t="s">
        <v>32</v>
      </c>
      <c r="I7" s="69" t="s">
        <v>33</v>
      </c>
      <c r="J7" s="70"/>
    </row>
    <row r="8" spans="1:10">
      <c r="A8" s="71">
        <v>1</v>
      </c>
      <c r="B8" s="72" t="s">
        <v>34</v>
      </c>
      <c r="C8" s="73" t="s">
        <v>35</v>
      </c>
      <c r="D8" s="74">
        <v>605294.19000011426</v>
      </c>
      <c r="E8" s="75">
        <v>8061417.3190000001</v>
      </c>
      <c r="F8" s="76">
        <v>170069.7600263214</v>
      </c>
      <c r="G8" s="77">
        <v>2224725.4079999998</v>
      </c>
      <c r="H8" s="78">
        <v>133315.0900525795</v>
      </c>
      <c r="I8" s="79">
        <v>2073904.4905000001</v>
      </c>
      <c r="J8" s="80">
        <f>+I8/G8*100-100</f>
        <v>-6.7793048507314779</v>
      </c>
    </row>
    <row r="9" spans="1:10">
      <c r="A9" s="71">
        <v>2</v>
      </c>
      <c r="B9" s="72" t="s">
        <v>36</v>
      </c>
      <c r="C9" s="73" t="s">
        <v>37</v>
      </c>
      <c r="D9" s="74">
        <v>13319723.210000115</v>
      </c>
      <c r="E9" s="75">
        <v>5884597.0449999999</v>
      </c>
      <c r="F9" s="78">
        <v>3978188.2499999995</v>
      </c>
      <c r="G9" s="79">
        <v>1875600.8389999999</v>
      </c>
      <c r="H9" s="78">
        <v>3583302.46875</v>
      </c>
      <c r="I9" s="79">
        <v>1594680.5292499999</v>
      </c>
      <c r="J9" s="80">
        <f t="shared" ref="J9:J36" si="0">+I9/G9*100-100</f>
        <v>-14.977616980581871</v>
      </c>
    </row>
    <row r="10" spans="1:10">
      <c r="A10" s="71">
        <v>3</v>
      </c>
      <c r="B10" s="72" t="s">
        <v>38</v>
      </c>
      <c r="C10" s="73" t="s">
        <v>39</v>
      </c>
      <c r="D10" s="74">
        <v>9723136.5228271484</v>
      </c>
      <c r="E10" s="75">
        <v>732037.72900000005</v>
      </c>
      <c r="F10" s="78">
        <v>1765503.2734375</v>
      </c>
      <c r="G10" s="79">
        <v>152616.731</v>
      </c>
      <c r="H10" s="78">
        <v>2485507.8180537499</v>
      </c>
      <c r="I10" s="79">
        <v>168916.07375000001</v>
      </c>
      <c r="J10" s="80">
        <f t="shared" si="0"/>
        <v>10.679918671564252</v>
      </c>
    </row>
    <row r="11" spans="1:10">
      <c r="A11" s="71">
        <v>4</v>
      </c>
      <c r="B11" s="72" t="s">
        <v>40</v>
      </c>
      <c r="C11" s="73" t="s">
        <v>41</v>
      </c>
      <c r="D11" s="81">
        <v>7611840</v>
      </c>
      <c r="E11" s="82">
        <v>1290528.2069999999</v>
      </c>
      <c r="F11" s="76">
        <v>948775</v>
      </c>
      <c r="G11" s="77">
        <v>148482.47099999999</v>
      </c>
      <c r="H11" s="76">
        <v>1498020</v>
      </c>
      <c r="I11" s="77">
        <v>265879.52046718751</v>
      </c>
      <c r="J11" s="80">
        <f t="shared" si="0"/>
        <v>79.064584982012803</v>
      </c>
    </row>
    <row r="12" spans="1:10">
      <c r="A12" s="71">
        <v>5</v>
      </c>
      <c r="B12" s="72" t="s">
        <v>42</v>
      </c>
      <c r="C12" s="73" t="s">
        <v>41</v>
      </c>
      <c r="D12" s="81">
        <v>3438353</v>
      </c>
      <c r="E12" s="82">
        <v>4614611.7470000004</v>
      </c>
      <c r="F12" s="76">
        <v>679303</v>
      </c>
      <c r="G12" s="77">
        <v>1011313.68</v>
      </c>
      <c r="H12" s="76">
        <v>578550</v>
      </c>
      <c r="I12" s="77">
        <v>745337.6</v>
      </c>
      <c r="J12" s="80">
        <f t="shared" si="0"/>
        <v>-26.300057564731063</v>
      </c>
    </row>
    <row r="13" spans="1:10">
      <c r="A13" s="71">
        <v>6</v>
      </c>
      <c r="B13" s="72" t="s">
        <v>43</v>
      </c>
      <c r="C13" s="73" t="s">
        <v>41</v>
      </c>
      <c r="D13" s="74">
        <v>13289066.209927427</v>
      </c>
      <c r="E13" s="75">
        <v>2400119.5809999998</v>
      </c>
      <c r="F13" s="78">
        <v>3512531.860097656</v>
      </c>
      <c r="G13" s="79">
        <v>619667.89599999995</v>
      </c>
      <c r="H13" s="78">
        <v>4533420.8802360445</v>
      </c>
      <c r="I13" s="79">
        <v>930739.29497249995</v>
      </c>
      <c r="J13" s="80">
        <f t="shared" si="0"/>
        <v>50.199695833927791</v>
      </c>
    </row>
    <row r="14" spans="1:10">
      <c r="A14" s="71">
        <v>7</v>
      </c>
      <c r="B14" s="72" t="s">
        <v>44</v>
      </c>
      <c r="C14" s="73" t="s">
        <v>41</v>
      </c>
      <c r="D14" s="81">
        <v>28351823</v>
      </c>
      <c r="E14" s="82">
        <v>643086.33200000005</v>
      </c>
      <c r="F14" s="78">
        <v>6332236</v>
      </c>
      <c r="G14" s="79">
        <v>123705.31299999999</v>
      </c>
      <c r="H14" s="78">
        <v>3265949</v>
      </c>
      <c r="I14" s="79">
        <v>124664.606</v>
      </c>
      <c r="J14" s="80">
        <f t="shared" si="0"/>
        <v>0.77546628898630843</v>
      </c>
    </row>
    <row r="15" spans="1:10">
      <c r="A15" s="71">
        <v>8</v>
      </c>
      <c r="B15" s="72" t="s">
        <v>45</v>
      </c>
      <c r="C15" s="73"/>
      <c r="D15" s="74"/>
      <c r="E15" s="75">
        <v>633568.18999999994</v>
      </c>
      <c r="F15" s="78"/>
      <c r="G15" s="79">
        <v>84908.561000000002</v>
      </c>
      <c r="H15" s="78"/>
      <c r="I15" s="79">
        <v>219261.07276613</v>
      </c>
      <c r="J15" s="80">
        <f t="shared" si="0"/>
        <v>158.23199708464028</v>
      </c>
    </row>
    <row r="16" spans="1:10">
      <c r="A16" s="71">
        <v>9</v>
      </c>
      <c r="B16" s="72" t="s">
        <v>46</v>
      </c>
      <c r="C16" s="73"/>
      <c r="D16" s="74"/>
      <c r="E16" s="75">
        <v>1244009.827</v>
      </c>
      <c r="F16" s="78"/>
      <c r="G16" s="79">
        <v>70405.464000000007</v>
      </c>
      <c r="H16" s="78"/>
      <c r="I16" s="79">
        <v>101278.38995312501</v>
      </c>
      <c r="J16" s="80">
        <f t="shared" si="0"/>
        <v>43.850184629313702</v>
      </c>
    </row>
    <row r="17" spans="1:10">
      <c r="A17" s="71">
        <v>10</v>
      </c>
      <c r="B17" s="83" t="s">
        <v>47</v>
      </c>
      <c r="C17" s="73" t="s">
        <v>41</v>
      </c>
      <c r="D17" s="74">
        <v>36859.340028572085</v>
      </c>
      <c r="E17" s="75">
        <v>259844.82199999999</v>
      </c>
      <c r="F17" s="78">
        <v>5924.6</v>
      </c>
      <c r="G17" s="79">
        <v>51980.544999999998</v>
      </c>
      <c r="H17" s="78">
        <v>9900.4500000000007</v>
      </c>
      <c r="I17" s="79">
        <v>110787.79399999999</v>
      </c>
      <c r="J17" s="80">
        <f t="shared" si="0"/>
        <v>113.133190504255</v>
      </c>
    </row>
    <row r="18" spans="1:10">
      <c r="A18" s="71">
        <v>11</v>
      </c>
      <c r="B18" s="83" t="s">
        <v>48</v>
      </c>
      <c r="C18" s="73"/>
      <c r="D18" s="74"/>
      <c r="E18" s="75">
        <v>3181849.55</v>
      </c>
      <c r="F18" s="78"/>
      <c r="G18" s="79">
        <v>569840.99800000002</v>
      </c>
      <c r="H18" s="78"/>
      <c r="I18" s="79">
        <v>1375413.4887037498</v>
      </c>
      <c r="J18" s="80">
        <f t="shared" si="0"/>
        <v>141.36794185239543</v>
      </c>
    </row>
    <row r="19" spans="1:10">
      <c r="A19" s="71">
        <v>12</v>
      </c>
      <c r="B19" s="83" t="s">
        <v>49</v>
      </c>
      <c r="C19" s="73" t="s">
        <v>41</v>
      </c>
      <c r="D19" s="81">
        <v>13475547</v>
      </c>
      <c r="E19" s="75">
        <v>1703064.9820000001</v>
      </c>
      <c r="F19" s="76">
        <v>2405163</v>
      </c>
      <c r="G19" s="77">
        <v>327398.42800000001</v>
      </c>
      <c r="H19" s="76">
        <v>3789672</v>
      </c>
      <c r="I19" s="77">
        <v>450977.437125</v>
      </c>
      <c r="J19" s="80">
        <f t="shared" si="0"/>
        <v>37.745755188842878</v>
      </c>
    </row>
    <row r="20" spans="1:10">
      <c r="A20" s="71">
        <v>13</v>
      </c>
      <c r="B20" s="72" t="s">
        <v>50</v>
      </c>
      <c r="C20" s="73"/>
      <c r="D20" s="74"/>
      <c r="E20" s="82">
        <v>1016562.946</v>
      </c>
      <c r="F20" s="78"/>
      <c r="G20" s="77">
        <v>179913.625</v>
      </c>
      <c r="H20" s="78"/>
      <c r="I20" s="77">
        <v>253067.44899999999</v>
      </c>
      <c r="J20" s="80">
        <f t="shared" si="0"/>
        <v>40.660524737912425</v>
      </c>
    </row>
    <row r="21" spans="1:10">
      <c r="A21" s="71">
        <v>14</v>
      </c>
      <c r="B21" s="72" t="s">
        <v>51</v>
      </c>
      <c r="C21" s="73"/>
      <c r="D21" s="74"/>
      <c r="E21" s="75">
        <v>5356193.7719999999</v>
      </c>
      <c r="F21" s="78"/>
      <c r="G21" s="79">
        <v>1106158.9979999999</v>
      </c>
      <c r="H21" s="78"/>
      <c r="I21" s="79">
        <v>1414783.5747499999</v>
      </c>
      <c r="J21" s="80">
        <f t="shared" si="0"/>
        <v>27.900561972375698</v>
      </c>
    </row>
    <row r="22" spans="1:10">
      <c r="A22" s="71">
        <v>15</v>
      </c>
      <c r="B22" s="72" t="s">
        <v>52</v>
      </c>
      <c r="C22" s="73"/>
      <c r="D22" s="74"/>
      <c r="E22" s="75">
        <v>3394409.11</v>
      </c>
      <c r="F22" s="78"/>
      <c r="G22" s="79">
        <v>819531.33100000001</v>
      </c>
      <c r="H22" s="78"/>
      <c r="I22" s="79">
        <v>1300845.2309999999</v>
      </c>
      <c r="J22" s="80">
        <f t="shared" si="0"/>
        <v>58.730384281061731</v>
      </c>
    </row>
    <row r="23" spans="1:10">
      <c r="A23" s="71">
        <v>16</v>
      </c>
      <c r="B23" s="72" t="s">
        <v>53</v>
      </c>
      <c r="C23" s="73"/>
      <c r="D23" s="74"/>
      <c r="E23" s="75">
        <v>2885388.6570000001</v>
      </c>
      <c r="F23" s="78"/>
      <c r="G23" s="77">
        <v>921214.326</v>
      </c>
      <c r="H23" s="78"/>
      <c r="I23" s="79">
        <v>768257.94099999999</v>
      </c>
      <c r="J23" s="80">
        <f t="shared" si="0"/>
        <v>-16.603778369812289</v>
      </c>
    </row>
    <row r="24" spans="1:10">
      <c r="A24" s="71">
        <v>17</v>
      </c>
      <c r="B24" s="84" t="s">
        <v>54</v>
      </c>
      <c r="C24" s="73"/>
      <c r="D24" s="74"/>
      <c r="E24" s="82">
        <v>1921925.5819999999</v>
      </c>
      <c r="F24" s="78"/>
      <c r="G24" s="77">
        <v>297507.80599999998</v>
      </c>
      <c r="H24" s="78"/>
      <c r="I24" s="77">
        <v>412800.80800000002</v>
      </c>
      <c r="J24" s="80">
        <f t="shared" si="0"/>
        <v>38.752933427232506</v>
      </c>
    </row>
    <row r="25" spans="1:10">
      <c r="A25" s="71">
        <v>18</v>
      </c>
      <c r="B25" s="84" t="s">
        <v>55</v>
      </c>
      <c r="C25" s="73"/>
      <c r="D25" s="74"/>
      <c r="E25" s="82">
        <v>536193.65599999996</v>
      </c>
      <c r="F25" s="78"/>
      <c r="G25" s="77">
        <v>132185.451</v>
      </c>
      <c r="H25" s="78"/>
      <c r="I25" s="77">
        <v>122975.76625</v>
      </c>
      <c r="J25" s="80">
        <f t="shared" si="0"/>
        <v>-6.9672453967721424</v>
      </c>
    </row>
    <row r="26" spans="1:10">
      <c r="A26" s="71">
        <v>19</v>
      </c>
      <c r="B26" s="84" t="s">
        <v>56</v>
      </c>
      <c r="C26" s="85"/>
      <c r="D26" s="78"/>
      <c r="E26" s="82">
        <v>1273780.5819999999</v>
      </c>
      <c r="F26" s="78"/>
      <c r="G26" s="79">
        <v>431887.22899999999</v>
      </c>
      <c r="H26" s="78"/>
      <c r="I26" s="79">
        <v>504829.69300000003</v>
      </c>
      <c r="J26" s="80">
        <f t="shared" si="0"/>
        <v>16.889238463682403</v>
      </c>
    </row>
    <row r="27" spans="1:10">
      <c r="A27" s="71">
        <v>20</v>
      </c>
      <c r="B27" s="84" t="s">
        <v>57</v>
      </c>
      <c r="C27" s="73"/>
      <c r="D27" s="74"/>
      <c r="E27" s="82">
        <v>751804.57200000004</v>
      </c>
      <c r="F27" s="78"/>
      <c r="G27" s="77">
        <v>365983.76400000002</v>
      </c>
      <c r="H27" s="78"/>
      <c r="I27" s="77">
        <v>246023.74900000001</v>
      </c>
      <c r="J27" s="80">
        <f t="shared" si="0"/>
        <v>-32.777414410110282</v>
      </c>
    </row>
    <row r="28" spans="1:10" ht="15.75" customHeight="1">
      <c r="A28" s="71">
        <v>21</v>
      </c>
      <c r="B28" s="72" t="s">
        <v>58</v>
      </c>
      <c r="C28" s="73"/>
      <c r="D28" s="74"/>
      <c r="E28" s="75">
        <v>751277.97600000002</v>
      </c>
      <c r="F28" s="78"/>
      <c r="G28" s="77">
        <v>339883.353</v>
      </c>
      <c r="H28" s="78"/>
      <c r="I28" s="77">
        <v>149333.49400000001</v>
      </c>
      <c r="J28" s="80">
        <f t="shared" si="0"/>
        <v>-56.063310344004989</v>
      </c>
    </row>
    <row r="29" spans="1:10">
      <c r="A29" s="71">
        <v>22</v>
      </c>
      <c r="B29" s="72" t="s">
        <v>59</v>
      </c>
      <c r="C29" s="73"/>
      <c r="D29" s="74"/>
      <c r="E29" s="82">
        <v>654007.59400000004</v>
      </c>
      <c r="F29" s="78"/>
      <c r="G29" s="77">
        <v>189997.242</v>
      </c>
      <c r="H29" s="78"/>
      <c r="I29" s="77">
        <v>196671.92624999999</v>
      </c>
      <c r="J29" s="80">
        <f t="shared" si="0"/>
        <v>3.5130427051146285</v>
      </c>
    </row>
    <row r="30" spans="1:10">
      <c r="A30" s="71">
        <v>23</v>
      </c>
      <c r="B30" s="72" t="s">
        <v>60</v>
      </c>
      <c r="C30" s="73"/>
      <c r="D30" s="74"/>
      <c r="E30" s="82">
        <v>132337.27499999999</v>
      </c>
      <c r="F30" s="78"/>
      <c r="G30" s="77">
        <v>43287.087</v>
      </c>
      <c r="H30" s="78"/>
      <c r="I30" s="77">
        <v>36957.898999999998</v>
      </c>
      <c r="J30" s="80">
        <f t="shared" si="0"/>
        <v>-14.621422781348173</v>
      </c>
    </row>
    <row r="31" spans="1:10">
      <c r="A31" s="71">
        <v>24</v>
      </c>
      <c r="B31" s="72" t="s">
        <v>61</v>
      </c>
      <c r="C31" s="73"/>
      <c r="D31" s="81"/>
      <c r="E31" s="82">
        <v>1603307.412</v>
      </c>
      <c r="F31" s="78"/>
      <c r="G31" s="77">
        <v>175477.37899999999</v>
      </c>
      <c r="H31" s="78"/>
      <c r="I31" s="77">
        <v>326876.71500000003</v>
      </c>
      <c r="J31" s="80">
        <f t="shared" si="0"/>
        <v>86.278548758127982</v>
      </c>
    </row>
    <row r="32" spans="1:10">
      <c r="A32" s="71">
        <v>25</v>
      </c>
      <c r="B32" s="84" t="s">
        <v>62</v>
      </c>
      <c r="C32" s="73"/>
      <c r="D32" s="81"/>
      <c r="E32" s="82">
        <v>4666971.9270000001</v>
      </c>
      <c r="F32" s="78"/>
      <c r="G32" s="79">
        <v>1343367.4609999999</v>
      </c>
      <c r="H32" s="78"/>
      <c r="I32" s="79">
        <v>1102658.59684375</v>
      </c>
      <c r="J32" s="80">
        <f t="shared" si="0"/>
        <v>-17.918318788000619</v>
      </c>
    </row>
    <row r="33" spans="1:10">
      <c r="A33" s="71">
        <v>26</v>
      </c>
      <c r="B33" s="84" t="s">
        <v>4</v>
      </c>
      <c r="C33" s="86"/>
      <c r="D33" s="74"/>
      <c r="E33" s="75">
        <v>1130608.7279999999</v>
      </c>
      <c r="F33" s="78"/>
      <c r="G33" s="77">
        <v>237322.97200000001</v>
      </c>
      <c r="H33" s="78"/>
      <c r="I33" s="77">
        <v>277348.34000000003</v>
      </c>
      <c r="J33" s="80">
        <f t="shared" si="0"/>
        <v>16.865357644349757</v>
      </c>
    </row>
    <row r="34" spans="1:10">
      <c r="A34" s="71">
        <v>27</v>
      </c>
      <c r="B34" s="84" t="s">
        <v>63</v>
      </c>
      <c r="C34" s="86"/>
      <c r="D34" s="74"/>
      <c r="E34" s="82">
        <v>351940.29</v>
      </c>
      <c r="F34" s="78"/>
      <c r="G34" s="77">
        <v>67176.27</v>
      </c>
      <c r="H34" s="78"/>
      <c r="I34" s="77">
        <v>77500.910999999993</v>
      </c>
      <c r="J34" s="80">
        <f t="shared" si="0"/>
        <v>15.369476453515489</v>
      </c>
    </row>
    <row r="35" spans="1:10">
      <c r="A35" s="71">
        <v>28</v>
      </c>
      <c r="B35" s="84" t="s">
        <v>29</v>
      </c>
      <c r="C35" s="86"/>
      <c r="D35" s="74"/>
      <c r="E35" s="75">
        <f>E36-SUM(E8:E34)</f>
        <v>14062217.186999999</v>
      </c>
      <c r="F35" s="74"/>
      <c r="G35" s="75">
        <v>3483004.8560000001</v>
      </c>
      <c r="H35" s="74"/>
      <c r="I35" s="75">
        <v>3641018.1532792053</v>
      </c>
      <c r="J35" s="80">
        <f t="shared" si="0"/>
        <v>4.5366947165463642</v>
      </c>
    </row>
    <row r="36" spans="1:10">
      <c r="A36" s="87"/>
      <c r="B36" s="88" t="s">
        <v>30</v>
      </c>
      <c r="C36" s="89"/>
      <c r="D36" s="90"/>
      <c r="E36" s="91">
        <v>71137662.597000003</v>
      </c>
      <c r="F36" s="92"/>
      <c r="G36" s="93">
        <v>17394545.484000001</v>
      </c>
      <c r="H36" s="94"/>
      <c r="I36" s="95">
        <v>18993790.54486065</v>
      </c>
      <c r="J36" s="96">
        <f t="shared" si="0"/>
        <v>9.1939456672304658</v>
      </c>
    </row>
  </sheetData>
  <mergeCells count="8">
    <mergeCell ref="D7:E7"/>
    <mergeCell ref="D5:E5"/>
    <mergeCell ref="F5:G5"/>
    <mergeCell ref="H5:I5"/>
    <mergeCell ref="A1:J1"/>
    <mergeCell ref="A2:J2"/>
    <mergeCell ref="F6:G6"/>
    <mergeCell ref="H6:I6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2" sqref="A2:F2"/>
    </sheetView>
  </sheetViews>
  <sheetFormatPr defaultRowHeight="15.75"/>
  <cols>
    <col min="1" max="1" width="4.28515625" style="127" bestFit="1" customWidth="1"/>
    <col min="2" max="2" width="48.5703125" style="99" bestFit="1" customWidth="1"/>
    <col min="3" max="3" width="23.5703125" style="99" bestFit="1" customWidth="1"/>
    <col min="4" max="5" width="23" style="99" bestFit="1" customWidth="1"/>
    <col min="6" max="6" width="10.7109375" style="99" bestFit="1" customWidth="1"/>
    <col min="7" max="16384" width="9.140625" style="99"/>
  </cols>
  <sheetData>
    <row r="1" spans="1:7" ht="18.75">
      <c r="A1" s="181" t="s">
        <v>108</v>
      </c>
      <c r="B1" s="181"/>
      <c r="C1" s="181"/>
      <c r="D1" s="181"/>
      <c r="E1" s="181"/>
      <c r="F1" s="181"/>
      <c r="G1" s="98"/>
    </row>
    <row r="2" spans="1:7" ht="18.75">
      <c r="A2" s="181" t="s">
        <v>109</v>
      </c>
      <c r="B2" s="181"/>
      <c r="C2" s="181"/>
      <c r="D2" s="181"/>
      <c r="E2" s="181"/>
      <c r="F2" s="181"/>
      <c r="G2" s="98"/>
    </row>
    <row r="3" spans="1:7" ht="18.75">
      <c r="A3" s="97"/>
      <c r="B3" s="182" t="s">
        <v>100</v>
      </c>
      <c r="C3" s="182"/>
      <c r="D3" s="182"/>
      <c r="E3" s="182"/>
      <c r="F3" s="98"/>
      <c r="G3" s="98"/>
    </row>
    <row r="4" spans="1:7">
      <c r="A4" s="100"/>
      <c r="F4" s="101" t="s">
        <v>101</v>
      </c>
      <c r="G4" s="100"/>
    </row>
    <row r="5" spans="1:7">
      <c r="A5" s="102" t="s">
        <v>0</v>
      </c>
      <c r="B5" s="103" t="s">
        <v>1</v>
      </c>
      <c r="C5" s="104" t="s">
        <v>110</v>
      </c>
      <c r="D5" s="105" t="s">
        <v>102</v>
      </c>
      <c r="E5" s="105" t="s">
        <v>103</v>
      </c>
      <c r="F5" s="106" t="s">
        <v>104</v>
      </c>
    </row>
    <row r="6" spans="1:7">
      <c r="A6" s="107"/>
      <c r="B6" s="108"/>
      <c r="C6" s="109" t="s">
        <v>111</v>
      </c>
      <c r="D6" s="110" t="s">
        <v>105</v>
      </c>
      <c r="E6" s="110" t="s">
        <v>105</v>
      </c>
      <c r="F6" s="110" t="s">
        <v>106</v>
      </c>
    </row>
    <row r="7" spans="1:7">
      <c r="A7" s="111">
        <v>1</v>
      </c>
      <c r="B7" s="112" t="s">
        <v>2</v>
      </c>
      <c r="C7" s="113">
        <v>16079514.843</v>
      </c>
      <c r="D7" s="114">
        <v>5499818.9161999999</v>
      </c>
      <c r="E7" s="114">
        <v>3632057.3859999999</v>
      </c>
      <c r="F7" s="115">
        <f>+E7/D7*100-100</f>
        <v>-33.960418673029608</v>
      </c>
    </row>
    <row r="8" spans="1:7">
      <c r="A8" s="111">
        <v>2</v>
      </c>
      <c r="B8" s="112" t="s">
        <v>112</v>
      </c>
      <c r="C8" s="113">
        <v>7122104.9689999996</v>
      </c>
      <c r="D8" s="114">
        <v>2889655.6460000002</v>
      </c>
      <c r="E8" s="116">
        <v>993277.04200000002</v>
      </c>
      <c r="F8" s="115">
        <f t="shared" ref="F8:F36" si="0">+E8/D8*100-100</f>
        <v>-65.626456447329915</v>
      </c>
    </row>
    <row r="9" spans="1:7">
      <c r="A9" s="111">
        <v>3</v>
      </c>
      <c r="B9" s="117" t="s">
        <v>3</v>
      </c>
      <c r="C9" s="113">
        <v>78250399.105000004</v>
      </c>
      <c r="D9" s="116">
        <v>15048057.405999999</v>
      </c>
      <c r="E9" s="116">
        <v>24364561.620000001</v>
      </c>
      <c r="F9" s="115">
        <f t="shared" si="0"/>
        <v>61.911673797079629</v>
      </c>
    </row>
    <row r="10" spans="1:7">
      <c r="A10" s="111">
        <v>4</v>
      </c>
      <c r="B10" s="118" t="s">
        <v>4</v>
      </c>
      <c r="C10" s="113">
        <v>4757397.1169999996</v>
      </c>
      <c r="D10" s="114">
        <v>913266.53200000001</v>
      </c>
      <c r="E10" s="114">
        <v>1425146.5959999999</v>
      </c>
      <c r="F10" s="115">
        <f t="shared" si="0"/>
        <v>56.049361940266493</v>
      </c>
    </row>
    <row r="11" spans="1:7">
      <c r="A11" s="111">
        <v>5</v>
      </c>
      <c r="B11" s="118" t="s">
        <v>5</v>
      </c>
      <c r="C11" s="113">
        <v>7064469.1979999999</v>
      </c>
      <c r="D11" s="114">
        <v>1350453.2960000001</v>
      </c>
      <c r="E11" s="114">
        <v>1798885.912</v>
      </c>
      <c r="F11" s="115">
        <f t="shared" si="0"/>
        <v>33.206081049099822</v>
      </c>
    </row>
    <row r="12" spans="1:7">
      <c r="A12" s="111">
        <v>6</v>
      </c>
      <c r="B12" s="118" t="s">
        <v>6</v>
      </c>
      <c r="C12" s="113">
        <v>3552450.952</v>
      </c>
      <c r="D12" s="114">
        <v>773976.42500000005</v>
      </c>
      <c r="E12" s="114">
        <v>1051060.378</v>
      </c>
      <c r="F12" s="115">
        <f t="shared" si="0"/>
        <v>35.800050757359941</v>
      </c>
    </row>
    <row r="13" spans="1:7">
      <c r="A13" s="111">
        <v>7</v>
      </c>
      <c r="B13" s="117" t="s">
        <v>7</v>
      </c>
      <c r="C13" s="113">
        <v>57112432.394000001</v>
      </c>
      <c r="D13" s="114">
        <v>7972427.7599999998</v>
      </c>
      <c r="E13" s="114">
        <v>17017253.780000001</v>
      </c>
      <c r="F13" s="115">
        <f t="shared" si="0"/>
        <v>113.45133869234334</v>
      </c>
    </row>
    <row r="14" spans="1:7">
      <c r="A14" s="111">
        <v>8</v>
      </c>
      <c r="B14" s="112" t="s">
        <v>8</v>
      </c>
      <c r="C14" s="113">
        <v>34578153.542000003</v>
      </c>
      <c r="D14" s="116">
        <v>4923688.2779999999</v>
      </c>
      <c r="E14" s="116">
        <v>10821425.244999999</v>
      </c>
      <c r="F14" s="115">
        <f t="shared" si="0"/>
        <v>119.78290732482475</v>
      </c>
    </row>
    <row r="15" spans="1:7">
      <c r="A15" s="111">
        <v>9</v>
      </c>
      <c r="B15" s="117" t="s">
        <v>9</v>
      </c>
      <c r="C15" s="113">
        <v>66630557.365999997</v>
      </c>
      <c r="D15" s="114">
        <v>8962048.0130000003</v>
      </c>
      <c r="E15" s="114">
        <v>25579782.215999998</v>
      </c>
      <c r="F15" s="115">
        <f t="shared" si="0"/>
        <v>185.4234007549943</v>
      </c>
    </row>
    <row r="16" spans="1:7">
      <c r="A16" s="111">
        <v>10</v>
      </c>
      <c r="B16" s="117" t="s">
        <v>10</v>
      </c>
      <c r="C16" s="113">
        <v>23727616.809999999</v>
      </c>
      <c r="D16" s="116">
        <v>6022544.2290000003</v>
      </c>
      <c r="E16" s="116">
        <v>8700014.7510000002</v>
      </c>
      <c r="F16" s="115">
        <f t="shared" si="0"/>
        <v>44.45746548621986</v>
      </c>
    </row>
    <row r="17" spans="1:6">
      <c r="A17" s="111">
        <v>11</v>
      </c>
      <c r="B17" s="117" t="s">
        <v>11</v>
      </c>
      <c r="C17" s="113">
        <v>9531145.5240000002</v>
      </c>
      <c r="D17" s="114">
        <v>1262274.1580000001</v>
      </c>
      <c r="E17" s="114">
        <v>888866.40899999999</v>
      </c>
      <c r="F17" s="115">
        <f t="shared" si="0"/>
        <v>-29.582143200304671</v>
      </c>
    </row>
    <row r="18" spans="1:6">
      <c r="A18" s="111">
        <v>12</v>
      </c>
      <c r="B18" s="118" t="s">
        <v>12</v>
      </c>
      <c r="C18" s="113">
        <v>6151627.8729999997</v>
      </c>
      <c r="D18" s="114">
        <v>1127554.9639999999</v>
      </c>
      <c r="E18" s="114">
        <v>2042929.4680000001</v>
      </c>
      <c r="F18" s="115">
        <f t="shared" si="0"/>
        <v>81.182251262742</v>
      </c>
    </row>
    <row r="19" spans="1:6">
      <c r="A19" s="111">
        <v>13</v>
      </c>
      <c r="B19" s="118" t="s">
        <v>13</v>
      </c>
      <c r="C19" s="113">
        <v>4972339.9939999999</v>
      </c>
      <c r="D19" s="114">
        <v>1077606.523</v>
      </c>
      <c r="E19" s="114">
        <v>1097999.622</v>
      </c>
      <c r="F19" s="115">
        <f t="shared" si="0"/>
        <v>1.8924439083039886</v>
      </c>
    </row>
    <row r="20" spans="1:6">
      <c r="A20" s="111">
        <v>14</v>
      </c>
      <c r="B20" s="118" t="s">
        <v>14</v>
      </c>
      <c r="C20" s="113">
        <v>9410803.2569999993</v>
      </c>
      <c r="D20" s="116">
        <v>2021735.075</v>
      </c>
      <c r="E20" s="119">
        <v>2898293.2510000002</v>
      </c>
      <c r="F20" s="115">
        <f t="shared" si="0"/>
        <v>43.356727933307496</v>
      </c>
    </row>
    <row r="21" spans="1:6">
      <c r="A21" s="111">
        <v>15</v>
      </c>
      <c r="B21" s="117" t="s">
        <v>15</v>
      </c>
      <c r="C21" s="113">
        <v>12867411.790999999</v>
      </c>
      <c r="D21" s="116">
        <v>3668151.3020000001</v>
      </c>
      <c r="E21" s="116">
        <v>4376293.79</v>
      </c>
      <c r="F21" s="115">
        <f t="shared" si="0"/>
        <v>19.305160275528891</v>
      </c>
    </row>
    <row r="22" spans="1:6">
      <c r="A22" s="111">
        <v>16</v>
      </c>
      <c r="B22" s="117" t="s">
        <v>16</v>
      </c>
      <c r="C22" s="113">
        <v>3816195.9939999999</v>
      </c>
      <c r="D22" s="114">
        <v>778460.21799999999</v>
      </c>
      <c r="E22" s="114">
        <v>803804.65399999998</v>
      </c>
      <c r="F22" s="115">
        <f t="shared" si="0"/>
        <v>3.2557137043064586</v>
      </c>
    </row>
    <row r="23" spans="1:6">
      <c r="A23" s="111">
        <v>17</v>
      </c>
      <c r="B23" s="120" t="s">
        <v>17</v>
      </c>
      <c r="C23" s="113">
        <v>39341399.270999998</v>
      </c>
      <c r="D23" s="114">
        <v>6039104.432</v>
      </c>
      <c r="E23" s="114">
        <v>7653293.0240000002</v>
      </c>
      <c r="F23" s="115">
        <f t="shared" si="0"/>
        <v>26.728939864771007</v>
      </c>
    </row>
    <row r="24" spans="1:6">
      <c r="A24" s="111">
        <v>18</v>
      </c>
      <c r="B24" s="118" t="s">
        <v>18</v>
      </c>
      <c r="C24" s="113">
        <v>4863690.6169999996</v>
      </c>
      <c r="D24" s="114">
        <v>468719.78200000001</v>
      </c>
      <c r="E24" s="114">
        <v>762369.74300000002</v>
      </c>
      <c r="F24" s="115">
        <f t="shared" si="0"/>
        <v>62.649363708741447</v>
      </c>
    </row>
    <row r="25" spans="1:6">
      <c r="A25" s="111">
        <v>19</v>
      </c>
      <c r="B25" s="117" t="s">
        <v>19</v>
      </c>
      <c r="C25" s="113">
        <v>2852795.1310000001</v>
      </c>
      <c r="D25" s="114">
        <v>604586.81299999997</v>
      </c>
      <c r="E25" s="114">
        <v>1034447.1409999999</v>
      </c>
      <c r="F25" s="115">
        <f t="shared" si="0"/>
        <v>71.099851792500147</v>
      </c>
    </row>
    <row r="26" spans="1:6">
      <c r="A26" s="111">
        <v>20</v>
      </c>
      <c r="B26" s="120" t="s">
        <v>20</v>
      </c>
      <c r="C26" s="113">
        <v>12360203.661</v>
      </c>
      <c r="D26" s="114">
        <v>2127948.14</v>
      </c>
      <c r="E26" s="114">
        <v>3043915.2209999999</v>
      </c>
      <c r="F26" s="115">
        <f t="shared" si="0"/>
        <v>43.044614846675728</v>
      </c>
    </row>
    <row r="27" spans="1:6">
      <c r="A27" s="111">
        <v>21</v>
      </c>
      <c r="B27" s="117" t="s">
        <v>21</v>
      </c>
      <c r="C27" s="113">
        <v>26526003.517000001</v>
      </c>
      <c r="D27" s="114">
        <v>3347745.3169999998</v>
      </c>
      <c r="E27" s="114">
        <v>5474161.4800000004</v>
      </c>
      <c r="F27" s="115">
        <f t="shared" si="0"/>
        <v>63.517859384403124</v>
      </c>
    </row>
    <row r="28" spans="1:6">
      <c r="A28" s="111">
        <v>22</v>
      </c>
      <c r="B28" s="117" t="s">
        <v>22</v>
      </c>
      <c r="C28" s="113">
        <v>9993904.9480000008</v>
      </c>
      <c r="D28" s="116">
        <v>1568345.7</v>
      </c>
      <c r="E28" s="116">
        <v>2240280.699</v>
      </c>
      <c r="F28" s="115">
        <f t="shared" si="0"/>
        <v>42.843551584322256</v>
      </c>
    </row>
    <row r="29" spans="1:6">
      <c r="A29" s="111">
        <v>23</v>
      </c>
      <c r="B29" s="117" t="s">
        <v>23</v>
      </c>
      <c r="C29" s="113">
        <v>1871961.463</v>
      </c>
      <c r="D29" s="119">
        <v>27652.692329000001</v>
      </c>
      <c r="E29" s="116">
        <v>195746.128</v>
      </c>
      <c r="F29" s="115">
        <f t="shared" si="0"/>
        <v>607.87366984413529</v>
      </c>
    </row>
    <row r="30" spans="1:6">
      <c r="A30" s="111">
        <v>24</v>
      </c>
      <c r="B30" s="117" t="s">
        <v>24</v>
      </c>
      <c r="C30" s="113">
        <v>9835490.5889999997</v>
      </c>
      <c r="D30" s="114">
        <v>656483.26500000001</v>
      </c>
      <c r="E30" s="114">
        <v>4945161.7960000001</v>
      </c>
      <c r="F30" s="115">
        <f t="shared" si="0"/>
        <v>653.28070944809235</v>
      </c>
    </row>
    <row r="31" spans="1:6">
      <c r="A31" s="111">
        <v>25</v>
      </c>
      <c r="B31" s="117" t="s">
        <v>25</v>
      </c>
      <c r="C31" s="113">
        <v>15945240.277000001</v>
      </c>
      <c r="D31" s="114">
        <v>2262328.7110000001</v>
      </c>
      <c r="E31" s="114">
        <v>2335511.804</v>
      </c>
      <c r="F31" s="115">
        <f t="shared" si="0"/>
        <v>3.2348567493382063</v>
      </c>
    </row>
    <row r="32" spans="1:6">
      <c r="A32" s="111">
        <v>26</v>
      </c>
      <c r="B32" s="117" t="s">
        <v>26</v>
      </c>
      <c r="C32" s="113">
        <v>15812345.937999999</v>
      </c>
      <c r="D32" s="116">
        <v>3050967.9539999999</v>
      </c>
      <c r="E32" s="116">
        <v>4015959.9739999999</v>
      </c>
      <c r="F32" s="115">
        <f t="shared" si="0"/>
        <v>31.629044767082462</v>
      </c>
    </row>
    <row r="33" spans="1:6">
      <c r="A33" s="111">
        <v>27</v>
      </c>
      <c r="B33" s="118" t="s">
        <v>27</v>
      </c>
      <c r="C33" s="113">
        <v>1534594.594</v>
      </c>
      <c r="D33" s="114">
        <v>374445.26299999998</v>
      </c>
      <c r="E33" s="114">
        <v>233393.625</v>
      </c>
      <c r="F33" s="115">
        <f t="shared" si="0"/>
        <v>-37.669494566419438</v>
      </c>
    </row>
    <row r="34" spans="1:6">
      <c r="A34" s="111">
        <v>28</v>
      </c>
      <c r="B34" s="117" t="s">
        <v>28</v>
      </c>
      <c r="C34" s="113">
        <v>69193189.077999994</v>
      </c>
      <c r="D34" s="116">
        <v>13819438.18</v>
      </c>
      <c r="E34" s="116">
        <v>21530868.421999998</v>
      </c>
      <c r="F34" s="115">
        <f t="shared" si="0"/>
        <v>55.801329558825785</v>
      </c>
    </row>
    <row r="35" spans="1:6">
      <c r="A35" s="111">
        <v>29</v>
      </c>
      <c r="B35" s="117" t="s">
        <v>29</v>
      </c>
      <c r="C35" s="121">
        <f>C36-SUM(C7:C34)</f>
        <v>225390521.16200006</v>
      </c>
      <c r="D35" s="121">
        <f>D36-SUM(D7:D34)</f>
        <v>36491396.54767099</v>
      </c>
      <c r="E35" s="121">
        <f>E36-SUM(E7:E34)</f>
        <v>60689559.588999987</v>
      </c>
      <c r="F35" s="115">
        <f t="shared" si="0"/>
        <v>66.31196756122344</v>
      </c>
    </row>
    <row r="36" spans="1:6">
      <c r="A36" s="122"/>
      <c r="B36" s="123" t="s">
        <v>30</v>
      </c>
      <c r="C36" s="124">
        <v>781145960.97500002</v>
      </c>
      <c r="D36" s="125">
        <v>135130881.53819999</v>
      </c>
      <c r="E36" s="125">
        <v>221646320.766</v>
      </c>
      <c r="F36" s="126">
        <f t="shared" si="0"/>
        <v>64.023440269900902</v>
      </c>
    </row>
  </sheetData>
  <mergeCells count="3">
    <mergeCell ref="A1:F1"/>
    <mergeCell ref="B3:E3"/>
    <mergeCell ref="A2:F2"/>
  </mergeCells>
  <pageMargins left="0.7" right="0.7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B8" sqref="B8"/>
    </sheetView>
  </sheetViews>
  <sheetFormatPr defaultRowHeight="15.75"/>
  <cols>
    <col min="1" max="1" width="4.85546875" style="128" bestFit="1" customWidth="1"/>
    <col min="2" max="2" width="25.85546875" style="128" customWidth="1"/>
    <col min="3" max="4" width="23" style="128" bestFit="1" customWidth="1"/>
    <col min="5" max="5" width="12.85546875" style="128" bestFit="1" customWidth="1"/>
    <col min="6" max="16384" width="9.140625" style="128"/>
  </cols>
  <sheetData>
    <row r="1" spans="1:5" ht="18.75">
      <c r="B1" s="183" t="s">
        <v>113</v>
      </c>
      <c r="C1" s="183"/>
      <c r="D1" s="183"/>
      <c r="E1" s="183"/>
    </row>
    <row r="2" spans="1:5" ht="18.75">
      <c r="B2" s="184" t="s">
        <v>93</v>
      </c>
      <c r="C2" s="184"/>
      <c r="D2" s="184"/>
      <c r="E2" s="184"/>
    </row>
    <row r="3" spans="1:5">
      <c r="B3" s="129" t="s">
        <v>114</v>
      </c>
      <c r="C3" s="1"/>
      <c r="D3" s="1"/>
      <c r="E3" s="4" t="s">
        <v>85</v>
      </c>
    </row>
    <row r="4" spans="1:5">
      <c r="A4" s="130" t="s">
        <v>115</v>
      </c>
      <c r="B4" s="131" t="s">
        <v>64</v>
      </c>
      <c r="C4" s="132" t="s">
        <v>102</v>
      </c>
      <c r="D4" s="132" t="s">
        <v>103</v>
      </c>
      <c r="E4" s="133" t="s">
        <v>116</v>
      </c>
    </row>
    <row r="5" spans="1:5">
      <c r="A5" s="134"/>
      <c r="B5" s="135"/>
      <c r="C5" s="136" t="s">
        <v>117</v>
      </c>
      <c r="D5" s="136" t="s">
        <v>117</v>
      </c>
      <c r="E5" s="137"/>
    </row>
    <row r="6" spans="1:5">
      <c r="A6" s="138">
        <v>1</v>
      </c>
      <c r="B6" s="139" t="s">
        <v>65</v>
      </c>
      <c r="C6" s="140">
        <v>8.7745540379999998</v>
      </c>
      <c r="D6" s="141">
        <v>10.475700771113125</v>
      </c>
      <c r="E6" s="142">
        <f>+D6/C6*100-100</f>
        <v>19.387272854505895</v>
      </c>
    </row>
    <row r="7" spans="1:5">
      <c r="A7" s="138">
        <v>2</v>
      </c>
      <c r="B7" s="139" t="s">
        <v>118</v>
      </c>
      <c r="C7" s="143">
        <v>2.695346131</v>
      </c>
      <c r="D7" s="144">
        <v>2.6464337685000001</v>
      </c>
      <c r="E7" s="145">
        <f t="shared" ref="E7:E20" si="0">+D7/C7*100-100</f>
        <v>-1.8146968931909555</v>
      </c>
    </row>
    <row r="8" spans="1:5">
      <c r="A8" s="138">
        <v>3</v>
      </c>
      <c r="B8" s="139" t="s">
        <v>66</v>
      </c>
      <c r="C8" s="143">
        <v>0.89241262799999999</v>
      </c>
      <c r="D8" s="144">
        <v>0.82102303899999995</v>
      </c>
      <c r="E8" s="145">
        <f t="shared" si="0"/>
        <v>-7.9996166302568383</v>
      </c>
    </row>
    <row r="9" spans="1:5">
      <c r="A9" s="138">
        <v>4</v>
      </c>
      <c r="B9" s="139" t="s">
        <v>83</v>
      </c>
      <c r="C9" s="143">
        <v>0.890909171</v>
      </c>
      <c r="D9" s="144">
        <v>0.77342069576416017</v>
      </c>
      <c r="E9" s="145">
        <f t="shared" si="0"/>
        <v>-13.187480728699313</v>
      </c>
    </row>
    <row r="10" spans="1:5">
      <c r="A10" s="138">
        <v>5</v>
      </c>
      <c r="B10" s="139" t="s">
        <v>67</v>
      </c>
      <c r="C10" s="143">
        <v>0.26000435199999999</v>
      </c>
      <c r="D10" s="144">
        <v>0.68957844374999999</v>
      </c>
      <c r="E10" s="145">
        <f t="shared" si="0"/>
        <v>165.21803902343908</v>
      </c>
    </row>
    <row r="11" spans="1:5">
      <c r="A11" s="138">
        <v>6</v>
      </c>
      <c r="B11" s="139" t="s">
        <v>70</v>
      </c>
      <c r="C11" s="143">
        <v>0.41304943399999999</v>
      </c>
      <c r="D11" s="144">
        <v>0.38801811985009793</v>
      </c>
      <c r="E11" s="145">
        <f t="shared" si="0"/>
        <v>-6.0601255175432698</v>
      </c>
    </row>
    <row r="12" spans="1:5">
      <c r="A12" s="138">
        <v>7</v>
      </c>
      <c r="B12" s="139" t="s">
        <v>119</v>
      </c>
      <c r="C12" s="143">
        <v>0.51518138800000002</v>
      </c>
      <c r="D12" s="144">
        <v>0.38627406274999998</v>
      </c>
      <c r="E12" s="145">
        <f t="shared" si="0"/>
        <v>-25.021735693992113</v>
      </c>
    </row>
    <row r="13" spans="1:5">
      <c r="A13" s="138">
        <v>8</v>
      </c>
      <c r="B13" s="139" t="s">
        <v>68</v>
      </c>
      <c r="C13" s="143">
        <v>0.39486526500000002</v>
      </c>
      <c r="D13" s="144">
        <v>0.326948019875</v>
      </c>
      <c r="E13" s="145">
        <f t="shared" si="0"/>
        <v>-17.200106250166129</v>
      </c>
    </row>
    <row r="14" spans="1:5">
      <c r="A14" s="138">
        <v>9</v>
      </c>
      <c r="B14" s="139" t="s">
        <v>69</v>
      </c>
      <c r="C14" s="143">
        <v>0.301058302</v>
      </c>
      <c r="D14" s="144">
        <v>0.29454576900000001</v>
      </c>
      <c r="E14" s="145">
        <f t="shared" si="0"/>
        <v>-2.1632132237296702</v>
      </c>
    </row>
    <row r="15" spans="1:5">
      <c r="A15" s="138">
        <v>10</v>
      </c>
      <c r="B15" s="139" t="s">
        <v>71</v>
      </c>
      <c r="C15" s="143">
        <v>0.15620493999999999</v>
      </c>
      <c r="D15" s="144">
        <v>0.27226780763687497</v>
      </c>
      <c r="E15" s="145">
        <f t="shared" si="0"/>
        <v>74.301662698295587</v>
      </c>
    </row>
    <row r="16" spans="1:5">
      <c r="A16" s="138">
        <v>11</v>
      </c>
      <c r="B16" s="139" t="s">
        <v>72</v>
      </c>
      <c r="C16" s="143">
        <v>0.27728450999999998</v>
      </c>
      <c r="D16" s="144">
        <v>0.26967644559374998</v>
      </c>
      <c r="E16" s="145">
        <f t="shared" si="0"/>
        <v>-2.7437754839785242</v>
      </c>
    </row>
    <row r="17" spans="1:5">
      <c r="A17" s="138">
        <v>12</v>
      </c>
      <c r="B17" s="139" t="s">
        <v>73</v>
      </c>
      <c r="C17" s="143">
        <v>0.148296705</v>
      </c>
      <c r="D17" s="144">
        <v>0.18339876008204001</v>
      </c>
      <c r="E17" s="145">
        <f t="shared" si="0"/>
        <v>23.670151728617299</v>
      </c>
    </row>
    <row r="18" spans="1:5">
      <c r="A18" s="138">
        <v>13</v>
      </c>
      <c r="B18" s="139" t="s">
        <v>75</v>
      </c>
      <c r="C18" s="143">
        <v>0.203761421</v>
      </c>
      <c r="D18" s="144">
        <v>0.129730018</v>
      </c>
      <c r="E18" s="145">
        <f t="shared" si="0"/>
        <v>-36.332394344658603</v>
      </c>
    </row>
    <row r="19" spans="1:5">
      <c r="A19" s="138">
        <v>14</v>
      </c>
      <c r="B19" s="139" t="s">
        <v>78</v>
      </c>
      <c r="C19" s="143">
        <v>9.2038142000000003E-2</v>
      </c>
      <c r="D19" s="144">
        <v>0.115653879</v>
      </c>
      <c r="E19" s="145">
        <f t="shared" si="0"/>
        <v>25.658641609692651</v>
      </c>
    </row>
    <row r="20" spans="1:5">
      <c r="A20" s="138">
        <v>15</v>
      </c>
      <c r="B20" s="146" t="s">
        <v>29</v>
      </c>
      <c r="C20" s="147">
        <f>+C21-SUM(C6:C19)</f>
        <v>1.3795790570000008</v>
      </c>
      <c r="D20" s="147">
        <f>+D21-SUM(D6:D19)</f>
        <v>1.2211209449455964</v>
      </c>
      <c r="E20" s="145">
        <f t="shared" si="0"/>
        <v>-11.485975468414509</v>
      </c>
    </row>
    <row r="21" spans="1:5">
      <c r="A21" s="148"/>
      <c r="B21" s="149" t="s">
        <v>86</v>
      </c>
      <c r="C21" s="150">
        <v>17.394545483999998</v>
      </c>
      <c r="D21" s="151">
        <v>18.993790544860644</v>
      </c>
      <c r="E21" s="152">
        <f>D21/C21*100-100</f>
        <v>9.1939456672304374</v>
      </c>
    </row>
    <row r="22" spans="1:5">
      <c r="C22" s="153"/>
      <c r="D22" s="153"/>
      <c r="E22" s="154"/>
    </row>
    <row r="23" spans="1:5">
      <c r="B23" s="129" t="s">
        <v>120</v>
      </c>
      <c r="C23" s="155"/>
      <c r="D23" s="155"/>
      <c r="E23" s="4" t="s">
        <v>85</v>
      </c>
    </row>
    <row r="24" spans="1:5">
      <c r="A24" s="130" t="s">
        <v>115</v>
      </c>
      <c r="B24" s="131" t="s">
        <v>64</v>
      </c>
      <c r="C24" s="132" t="s">
        <v>102</v>
      </c>
      <c r="D24" s="132" t="s">
        <v>103</v>
      </c>
      <c r="E24" s="156" t="s">
        <v>116</v>
      </c>
    </row>
    <row r="25" spans="1:5">
      <c r="A25" s="134"/>
      <c r="B25" s="135"/>
      <c r="C25" s="136" t="s">
        <v>117</v>
      </c>
      <c r="D25" s="136" t="s">
        <v>117</v>
      </c>
      <c r="E25" s="157"/>
    </row>
    <row r="26" spans="1:5">
      <c r="A26" s="138">
        <v>1</v>
      </c>
      <c r="B26" s="139" t="s">
        <v>65</v>
      </c>
      <c r="C26" s="158">
        <v>82.180651810000001</v>
      </c>
      <c r="D26" s="159">
        <v>145.441891156</v>
      </c>
      <c r="E26" s="145">
        <f t="shared" ref="E26:E40" si="1">+D26/C26*100-100</f>
        <v>76.978264290551863</v>
      </c>
    </row>
    <row r="27" spans="1:5">
      <c r="A27" s="138">
        <v>2</v>
      </c>
      <c r="B27" s="139" t="s">
        <v>119</v>
      </c>
      <c r="C27" s="160">
        <v>21.176463382000001</v>
      </c>
      <c r="D27" s="161">
        <v>33.670496075999999</v>
      </c>
      <c r="E27" s="145">
        <f t="shared" si="1"/>
        <v>58.999618910020303</v>
      </c>
    </row>
    <row r="28" spans="1:5">
      <c r="A28" s="138">
        <v>3</v>
      </c>
      <c r="B28" s="139" t="s">
        <v>121</v>
      </c>
      <c r="C28" s="160">
        <v>5.8277965152000002</v>
      </c>
      <c r="D28" s="161">
        <v>5.2641531180000003</v>
      </c>
      <c r="E28" s="145">
        <f t="shared" si="1"/>
        <v>-9.6716382552120734</v>
      </c>
    </row>
    <row r="29" spans="1:5">
      <c r="A29" s="138">
        <v>4</v>
      </c>
      <c r="B29" s="139" t="s">
        <v>77</v>
      </c>
      <c r="C29" s="160">
        <v>1.837918559</v>
      </c>
      <c r="D29" s="161">
        <v>2.8499207090000001</v>
      </c>
      <c r="E29" s="145">
        <f t="shared" si="1"/>
        <v>55.062404427246435</v>
      </c>
    </row>
    <row r="30" spans="1:5">
      <c r="A30" s="138">
        <v>5</v>
      </c>
      <c r="B30" s="139" t="s">
        <v>79</v>
      </c>
      <c r="C30" s="160">
        <v>2.233255335</v>
      </c>
      <c r="D30" s="161">
        <v>2.6391612499999999</v>
      </c>
      <c r="E30" s="145">
        <f t="shared" si="1"/>
        <v>18.175526489898658</v>
      </c>
    </row>
    <row r="31" spans="1:5">
      <c r="A31" s="138">
        <v>6</v>
      </c>
      <c r="B31" s="139" t="s">
        <v>118</v>
      </c>
      <c r="C31" s="160">
        <v>1.288634225</v>
      </c>
      <c r="D31" s="161">
        <v>2.4001788579999999</v>
      </c>
      <c r="E31" s="145">
        <f t="shared" si="1"/>
        <v>86.257574991848429</v>
      </c>
    </row>
    <row r="32" spans="1:5">
      <c r="A32" s="138">
        <v>7</v>
      </c>
      <c r="B32" s="139" t="s">
        <v>80</v>
      </c>
      <c r="C32" s="160">
        <v>2.0205338849999999</v>
      </c>
      <c r="D32" s="161">
        <v>2.2623256930000002</v>
      </c>
      <c r="E32" s="145">
        <f t="shared" si="1"/>
        <v>11.9667286846813</v>
      </c>
    </row>
    <row r="33" spans="1:5">
      <c r="A33" s="138">
        <v>8</v>
      </c>
      <c r="B33" s="139" t="s">
        <v>74</v>
      </c>
      <c r="C33" s="160">
        <v>1.0569828080000001</v>
      </c>
      <c r="D33" s="161">
        <v>2.1371295340000001</v>
      </c>
      <c r="E33" s="145">
        <f t="shared" si="1"/>
        <v>102.19151322279595</v>
      </c>
    </row>
    <row r="34" spans="1:5">
      <c r="A34" s="138">
        <v>9</v>
      </c>
      <c r="B34" s="139" t="s">
        <v>81</v>
      </c>
      <c r="C34" s="160">
        <v>0.93786397700000002</v>
      </c>
      <c r="D34" s="161">
        <v>1.8463216419999999</v>
      </c>
      <c r="E34" s="145">
        <f t="shared" si="1"/>
        <v>96.864544036112363</v>
      </c>
    </row>
    <row r="35" spans="1:5">
      <c r="A35" s="138">
        <v>10</v>
      </c>
      <c r="B35" s="139" t="s">
        <v>70</v>
      </c>
      <c r="C35" s="160">
        <v>1.3624195029999999</v>
      </c>
      <c r="D35" s="161">
        <v>1.841899685</v>
      </c>
      <c r="E35" s="145">
        <f t="shared" si="1"/>
        <v>35.193285250556215</v>
      </c>
    </row>
    <row r="36" spans="1:5">
      <c r="A36" s="138">
        <v>11</v>
      </c>
      <c r="B36" s="139" t="s">
        <v>82</v>
      </c>
      <c r="C36" s="160">
        <v>0.221274257</v>
      </c>
      <c r="D36" s="161">
        <v>1.7597778239999999</v>
      </c>
      <c r="E36" s="145">
        <f t="shared" si="1"/>
        <v>695.29261463072044</v>
      </c>
    </row>
    <row r="37" spans="1:5">
      <c r="A37" s="138">
        <v>12</v>
      </c>
      <c r="B37" s="139" t="s">
        <v>76</v>
      </c>
      <c r="C37" s="160">
        <v>1.1310261349999999</v>
      </c>
      <c r="D37" s="161">
        <v>1.7046579340000001</v>
      </c>
      <c r="E37" s="145">
        <f t="shared" si="1"/>
        <v>50.71781997327588</v>
      </c>
    </row>
    <row r="38" spans="1:5">
      <c r="A38" s="138">
        <v>13</v>
      </c>
      <c r="B38" s="139" t="s">
        <v>122</v>
      </c>
      <c r="C38" s="160">
        <v>1.2886488039999999</v>
      </c>
      <c r="D38" s="161">
        <v>1.4573199429999999</v>
      </c>
      <c r="E38" s="145">
        <f t="shared" si="1"/>
        <v>13.088992010580398</v>
      </c>
    </row>
    <row r="39" spans="1:5">
      <c r="A39" s="138">
        <v>14</v>
      </c>
      <c r="B39" s="139" t="s">
        <v>71</v>
      </c>
      <c r="C39" s="160">
        <v>0.61369568699999999</v>
      </c>
      <c r="D39" s="161">
        <v>1.253702581</v>
      </c>
      <c r="E39" s="145">
        <f t="shared" si="1"/>
        <v>104.28733777299627</v>
      </c>
    </row>
    <row r="40" spans="1:5">
      <c r="A40" s="138">
        <v>15</v>
      </c>
      <c r="B40" s="162" t="s">
        <v>29</v>
      </c>
      <c r="C40" s="147">
        <f>+C41-SUM(C26:C39)</f>
        <v>11.953716655999955</v>
      </c>
      <c r="D40" s="147">
        <f>+D41-SUM(D26:D39)</f>
        <v>15.117384763000018</v>
      </c>
      <c r="E40" s="145">
        <f t="shared" si="1"/>
        <v>26.465978724802014</v>
      </c>
    </row>
    <row r="41" spans="1:5" s="164" customFormat="1">
      <c r="A41" s="148"/>
      <c r="B41" s="149" t="s">
        <v>87</v>
      </c>
      <c r="C41" s="163">
        <v>135.13088153819999</v>
      </c>
      <c r="D41" s="163">
        <v>221.646320766</v>
      </c>
      <c r="E41" s="152">
        <f>D41/C41*100-100</f>
        <v>64.023440269900902</v>
      </c>
    </row>
    <row r="42" spans="1:5">
      <c r="C42" s="165"/>
      <c r="D42" s="165"/>
      <c r="E42" s="154"/>
    </row>
    <row r="43" spans="1:5">
      <c r="C43" s="166"/>
      <c r="D43" s="166"/>
    </row>
  </sheetData>
  <mergeCells count="2">
    <mergeCell ref="B1:E1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composition</vt:lpstr>
      <vt:lpstr>Export</vt:lpstr>
      <vt:lpstr>Import</vt:lpstr>
      <vt:lpstr>Country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TEPC</cp:lastModifiedBy>
  <cp:lastPrinted>2015-09-28T07:17:38Z</cp:lastPrinted>
  <dcterms:created xsi:type="dcterms:W3CDTF">2015-09-23T07:32:52Z</dcterms:created>
  <dcterms:modified xsi:type="dcterms:W3CDTF">2016-11-23T06:18:23Z</dcterms:modified>
</cp:coreProperties>
</file>